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J87" i="1"/>
  <c r="AK87"/>
  <c r="AL87"/>
  <c r="AM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L3"/>
  <c r="AL2"/>
  <c r="J84"/>
  <c r="J54"/>
  <c r="J53"/>
  <c r="J5"/>
  <c r="H51"/>
  <c r="H35"/>
  <c r="H23"/>
  <c r="H6"/>
  <c r="E77"/>
  <c r="E58"/>
  <c r="E56"/>
  <c r="E48"/>
  <c r="E29"/>
  <c r="E73"/>
  <c r="E63"/>
  <c r="E60"/>
  <c r="E10"/>
</calcChain>
</file>

<file path=xl/sharedStrings.xml><?xml version="1.0" encoding="utf-8"?>
<sst xmlns="http://schemas.openxmlformats.org/spreadsheetml/2006/main" count="303" uniqueCount="152">
  <si>
    <t>Matrícula</t>
  </si>
  <si>
    <t>Nome</t>
  </si>
  <si>
    <t>Cargo</t>
  </si>
  <si>
    <t>Salário</t>
  </si>
  <si>
    <t>Sal. Mater.</t>
  </si>
  <si>
    <t>Desc. Férias</t>
  </si>
  <si>
    <t>Desc. Faltas</t>
  </si>
  <si>
    <t>Vale Transporte</t>
  </si>
  <si>
    <t>Desc. DSR</t>
  </si>
  <si>
    <t>Prêmio</t>
  </si>
  <si>
    <t>Adic por Tempo Serv</t>
  </si>
  <si>
    <t>Mens. Sindical</t>
  </si>
  <si>
    <t>Unimed Mensalid</t>
  </si>
  <si>
    <t>Pensão Familiar</t>
  </si>
  <si>
    <t>Faltas Jus. Dia</t>
  </si>
  <si>
    <t>DSR H. Extras</t>
  </si>
  <si>
    <t>Desc. INSS</t>
  </si>
  <si>
    <t>Desc. IRRF</t>
  </si>
  <si>
    <t>Plano Odontolog</t>
  </si>
  <si>
    <t>Férias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</si>
  <si>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</si>
  <si>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</si>
  <si>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</si>
  <si>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</si>
  <si>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</si>
  <si>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</si>
  <si>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</si>
  <si>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</si>
  <si>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</si>
  <si>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</si>
  <si>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</si>
  <si>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</si>
  <si>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Anuidade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</si>
  <si>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</si>
  <si>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</si>
  <si>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</si>
  <si>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</si>
  <si>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</si>
  <si>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</si>
  <si>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</si>
  <si>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</si>
  <si>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</si>
  <si>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</si>
  <si>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</si>
  <si>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</si>
  <si>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</si>
  <si>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</si>
  <si>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</si>
  <si>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</si>
  <si>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</si>
  <si>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</si>
  <si>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</si>
  <si>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</si>
  <si>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</si>
  <si>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</si>
  <si>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</si>
  <si>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</si>
  <si>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</si>
  <si>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</si>
  <si>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</si>
  <si>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</si>
  <si>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</si>
  <si>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</si>
  <si>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</si>
  <si>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</si>
  <si>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</si>
  <si>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</si>
  <si>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</si>
  <si>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</si>
  <si>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</si>
  <si>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</si>
  <si>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</si>
  <si>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</si>
  <si>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</si>
  <si>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</si>
  <si>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</si>
  <si>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</si>
  <si>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</si>
  <si>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</si>
  <si>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</si>
  <si>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</si>
  <si>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</si>
  <si>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</si>
  <si>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</si>
  <si>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</si>
  <si>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</si>
  <si>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</si>
  <si>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</si>
  <si>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</si>
  <si>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</si>
  <si>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</si>
  <si>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</si>
  <si>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</si>
  <si>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</si>
  <si>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</si>
  <si>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</si>
  <si>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</si>
  <si>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Comissionado CC1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</si>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</sst>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tabSelected="1" zoomScale="170" zoomScaleNormal="170" workbookViewId="0"/>
  </sheetViews>
  <sheetFormatPr defaultRowHeight="8.25"/>
  <cols>
    <col min="1" max="1" width="5.140625" style="4" customWidth="1"/>
    <col min="2" max="2" width="20.140625" style="5" customWidth="1"/>
    <col min="3" max="3" width="8.7109375" style="1" customWidth="1"/>
    <col min="4" max="4" width="7.5703125" style="1" customWidth="1"/>
    <col min="5" max="5" width="6.140625" style="9" customWidth="1"/>
    <col min="6" max="6" width="6.140625" style="9" hidden="1" customWidth="1"/>
    <col min="7" max="13" width="6.140625" style="9" customWidth="1"/>
    <col min="14" max="17" width="6.140625" style="10" hidden="1" customWidth="1"/>
    <col min="18" max="18" width="6.140625" style="9" hidden="1" customWidth="1"/>
    <col min="19" max="21" width="6.140625" style="10" hidden="1" customWidth="1"/>
    <col min="22" max="23" width="6.140625" style="9" hidden="1" customWidth="1"/>
    <col min="24" max="24" width="6.140625" style="10" hidden="1" customWidth="1"/>
    <col min="25" max="25" width="6.140625" style="9" hidden="1" customWidth="1"/>
    <col min="26" max="35" width="6.140625" style="10" hidden="1" customWidth="1"/>
    <col min="36" max="37" width="6.140625" style="10" customWidth="1"/>
    <col min="38" max="38" width="7" style="10" customWidth="1"/>
    <col min="39" max="39" width="6.140625" style="9" customWidth="1"/>
    <col min="40" max="16384" width="9.140625" style="6"/>
  </cols>
  <sheetData>
    <row r="1" spans="1:39" s="1" customFormat="1" ht="28.5" customHeight="1">
      <c r="A1" s="1" t="s">
        <v>0</v>
      </c>
      <c r="B1" s="1" t="s">
        <v>1</v>
      </c>
      <c r="C1" s="1" t="s">
        <v>2</v>
      </c>
      <c r="D1" s="1" t="s">
        <v>140</v>
      </c>
      <c r="E1" s="7" t="s">
        <v>3</v>
      </c>
      <c r="F1" s="7" t="s">
        <v>4</v>
      </c>
      <c r="G1" s="7" t="s">
        <v>10</v>
      </c>
      <c r="H1" s="7" t="s">
        <v>19</v>
      </c>
      <c r="I1" s="7" t="s">
        <v>149</v>
      </c>
      <c r="J1" s="7" t="s">
        <v>20</v>
      </c>
      <c r="K1" s="7" t="s">
        <v>21</v>
      </c>
      <c r="L1" s="7" t="s">
        <v>27</v>
      </c>
      <c r="M1" s="7" t="s">
        <v>28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9</v>
      </c>
      <c r="S1" s="8" t="s">
        <v>11</v>
      </c>
      <c r="T1" s="8" t="s">
        <v>12</v>
      </c>
      <c r="U1" s="8" t="s">
        <v>13</v>
      </c>
      <c r="V1" s="7" t="s">
        <v>14</v>
      </c>
      <c r="W1" s="7" t="s">
        <v>15</v>
      </c>
      <c r="X1" s="8" t="s">
        <v>18</v>
      </c>
      <c r="Y1" s="7" t="s">
        <v>31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29</v>
      </c>
      <c r="AF1" s="8" t="s">
        <v>30</v>
      </c>
      <c r="AG1" s="8" t="s">
        <v>32</v>
      </c>
      <c r="AH1" s="8" t="s">
        <v>33</v>
      </c>
      <c r="AI1" s="8" t="s">
        <v>34</v>
      </c>
      <c r="AJ1" s="8" t="s">
        <v>16</v>
      </c>
      <c r="AK1" s="8" t="s">
        <v>17</v>
      </c>
      <c r="AL1" s="8" t="s">
        <v>150</v>
      </c>
      <c r="AM1" s="7" t="s">
        <v>35</v>
      </c>
    </row>
    <row r="2" spans="1:39" ht="16.5" customHeight="1">
      <c r="A2" s="4">
        <v>159</v>
      </c>
      <c r="B2" s="5" t="s">
        <v>36</v>
      </c>
      <c r="C2" s="1" t="s">
        <v>37</v>
      </c>
      <c r="D2" s="2" t="s">
        <v>141</v>
      </c>
      <c r="E2" s="11">
        <v>2499.12</v>
      </c>
      <c r="F2" s="11"/>
      <c r="G2" s="11">
        <v>1199.58</v>
      </c>
      <c r="H2" s="11"/>
      <c r="I2" s="11"/>
      <c r="J2" s="11"/>
      <c r="K2" s="11">
        <v>600</v>
      </c>
      <c r="L2" s="11">
        <v>835</v>
      </c>
      <c r="M2" s="11"/>
      <c r="N2" s="12"/>
      <c r="O2" s="12"/>
      <c r="P2" s="12">
        <v>-2.5</v>
      </c>
      <c r="Q2" s="12"/>
      <c r="R2" s="11"/>
      <c r="S2" s="12"/>
      <c r="T2" s="12">
        <v>-588.70000000000005</v>
      </c>
      <c r="U2" s="12"/>
      <c r="V2" s="11"/>
      <c r="W2" s="11"/>
      <c r="X2" s="12">
        <v>-30.8</v>
      </c>
      <c r="Y2" s="11"/>
      <c r="Z2" s="12"/>
      <c r="AA2" s="12">
        <v>-138.02000000000001</v>
      </c>
      <c r="AB2" s="12">
        <v>-300</v>
      </c>
      <c r="AC2" s="12"/>
      <c r="AD2" s="12"/>
      <c r="AE2" s="12"/>
      <c r="AF2" s="12"/>
      <c r="AG2" s="12"/>
      <c r="AH2" s="12"/>
      <c r="AI2" s="12"/>
      <c r="AJ2" s="12">
        <v>-498.7</v>
      </c>
      <c r="AK2" s="12">
        <v>-229.09</v>
      </c>
      <c r="AL2" s="12">
        <f>(AB2+AA2+X2+T2+P2)</f>
        <v>-1060.02</v>
      </c>
      <c r="AM2" s="11">
        <v>3345.89</v>
      </c>
    </row>
    <row r="3" spans="1:39" ht="16.5" customHeight="1">
      <c r="A3" s="4">
        <v>90</v>
      </c>
      <c r="B3" s="5" t="s">
        <v>38</v>
      </c>
      <c r="C3" s="1" t="s">
        <v>39</v>
      </c>
      <c r="D3" s="2" t="s">
        <v>141</v>
      </c>
      <c r="E3" s="11">
        <v>2755.28</v>
      </c>
      <c r="F3" s="11"/>
      <c r="G3" s="11">
        <v>1818.48</v>
      </c>
      <c r="H3" s="11"/>
      <c r="I3" s="11"/>
      <c r="J3" s="11"/>
      <c r="K3" s="11">
        <v>600</v>
      </c>
      <c r="L3" s="11">
        <v>730.17</v>
      </c>
      <c r="M3" s="11"/>
      <c r="N3" s="12"/>
      <c r="O3" s="12"/>
      <c r="P3" s="12">
        <v>-2.76</v>
      </c>
      <c r="Q3" s="12"/>
      <c r="R3" s="11"/>
      <c r="S3" s="12"/>
      <c r="T3" s="12">
        <v>-1019.64</v>
      </c>
      <c r="U3" s="12"/>
      <c r="V3" s="11"/>
      <c r="W3" s="11"/>
      <c r="X3" s="12"/>
      <c r="Y3" s="11"/>
      <c r="Z3" s="12"/>
      <c r="AA3" s="12"/>
      <c r="AB3" s="12"/>
      <c r="AC3" s="12">
        <v>-826.62</v>
      </c>
      <c r="AD3" s="12"/>
      <c r="AE3" s="12"/>
      <c r="AF3" s="12"/>
      <c r="AG3" s="12"/>
      <c r="AH3" s="12"/>
      <c r="AI3" s="12"/>
      <c r="AJ3" s="12">
        <v>-583.42999999999995</v>
      </c>
      <c r="AK3" s="12">
        <v>-340.67</v>
      </c>
      <c r="AL3" s="12">
        <f>SUM(AC3,T3,P3)</f>
        <v>-1849.02</v>
      </c>
      <c r="AM3" s="11">
        <v>3130.81</v>
      </c>
    </row>
    <row r="4" spans="1:39" ht="16.5" customHeight="1">
      <c r="A4" s="4">
        <v>236</v>
      </c>
      <c r="B4" s="5" t="s">
        <v>40</v>
      </c>
      <c r="C4" s="1" t="s">
        <v>41</v>
      </c>
      <c r="D4" s="2" t="s">
        <v>141</v>
      </c>
      <c r="E4" s="11">
        <v>1774.18</v>
      </c>
      <c r="F4" s="11"/>
      <c r="G4" s="11">
        <v>248.39</v>
      </c>
      <c r="H4" s="11"/>
      <c r="I4" s="11"/>
      <c r="J4" s="11"/>
      <c r="K4" s="11">
        <v>600</v>
      </c>
      <c r="L4" s="11"/>
      <c r="M4" s="11"/>
      <c r="N4" s="12"/>
      <c r="O4" s="12"/>
      <c r="P4" s="12">
        <v>-1.77</v>
      </c>
      <c r="Q4" s="12"/>
      <c r="R4" s="11"/>
      <c r="S4" s="12"/>
      <c r="T4" s="12">
        <v>-430.94</v>
      </c>
      <c r="U4" s="12"/>
      <c r="V4" s="11"/>
      <c r="W4" s="11"/>
      <c r="X4" s="12"/>
      <c r="Y4" s="11"/>
      <c r="Z4" s="12">
        <v>-71.97</v>
      </c>
      <c r="AA4" s="12">
        <v>-50</v>
      </c>
      <c r="AB4" s="12"/>
      <c r="AC4" s="12">
        <v>-340.45</v>
      </c>
      <c r="AD4" s="12"/>
      <c r="AE4" s="12"/>
      <c r="AF4" s="12"/>
      <c r="AG4" s="12"/>
      <c r="AH4" s="12"/>
      <c r="AI4" s="12"/>
      <c r="AJ4" s="12">
        <v>-182.03</v>
      </c>
      <c r="AK4" s="12">
        <v>0</v>
      </c>
      <c r="AL4" s="12">
        <f>SUM(AC4,AA4,Z4,T4,P4)</f>
        <v>-895.12999999999988</v>
      </c>
      <c r="AM4" s="11">
        <v>1545.41</v>
      </c>
    </row>
    <row r="5" spans="1:39" ht="16.5" customHeight="1">
      <c r="A5" s="4">
        <v>251</v>
      </c>
      <c r="B5" s="5" t="s">
        <v>42</v>
      </c>
      <c r="C5" s="1" t="s">
        <v>41</v>
      </c>
      <c r="D5" s="2" t="s">
        <v>141</v>
      </c>
      <c r="E5" s="11">
        <v>1774.18</v>
      </c>
      <c r="F5" s="11"/>
      <c r="G5" s="11">
        <v>177.42</v>
      </c>
      <c r="H5" s="11"/>
      <c r="I5" s="11"/>
      <c r="J5" s="11">
        <f>(70.97+W5)</f>
        <v>81.48</v>
      </c>
      <c r="K5" s="11">
        <v>600</v>
      </c>
      <c r="L5" s="11"/>
      <c r="M5" s="11"/>
      <c r="N5" s="12"/>
      <c r="O5" s="12"/>
      <c r="P5" s="12">
        <v>-1.77</v>
      </c>
      <c r="Q5" s="12"/>
      <c r="R5" s="11"/>
      <c r="S5" s="12"/>
      <c r="T5" s="12"/>
      <c r="U5" s="12"/>
      <c r="V5" s="11"/>
      <c r="W5" s="11">
        <v>10.51</v>
      </c>
      <c r="X5" s="12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>
        <v>-182.97</v>
      </c>
      <c r="AK5" s="12">
        <v>0</v>
      </c>
      <c r="AL5" s="12">
        <f>SUM(P5)</f>
        <v>-1.77</v>
      </c>
      <c r="AM5" s="11">
        <v>2448.34</v>
      </c>
    </row>
    <row r="6" spans="1:39" ht="16.5" customHeight="1">
      <c r="A6" s="4">
        <v>249</v>
      </c>
      <c r="B6" s="5" t="s">
        <v>43</v>
      </c>
      <c r="C6" s="1" t="s">
        <v>41</v>
      </c>
      <c r="D6" s="2" t="s">
        <v>142</v>
      </c>
      <c r="E6" s="11">
        <v>118.28</v>
      </c>
      <c r="F6" s="11"/>
      <c r="G6" s="11">
        <v>14.19</v>
      </c>
      <c r="H6" s="11">
        <f>(1951.6+Y6)</f>
        <v>2521.6</v>
      </c>
      <c r="I6" s="11">
        <v>650.53</v>
      </c>
      <c r="J6" s="11"/>
      <c r="K6" s="11">
        <v>600</v>
      </c>
      <c r="L6" s="11"/>
      <c r="M6" s="11"/>
      <c r="N6" s="12">
        <v>-1791.58</v>
      </c>
      <c r="O6" s="12"/>
      <c r="P6" s="12"/>
      <c r="Q6" s="12"/>
      <c r="R6" s="11"/>
      <c r="S6" s="12"/>
      <c r="T6" s="12"/>
      <c r="U6" s="12"/>
      <c r="V6" s="11"/>
      <c r="W6" s="11"/>
      <c r="X6" s="12"/>
      <c r="Y6" s="11">
        <v>570</v>
      </c>
      <c r="Z6" s="12"/>
      <c r="AA6" s="12"/>
      <c r="AB6" s="12"/>
      <c r="AC6" s="12">
        <v>-558.42999999999995</v>
      </c>
      <c r="AD6" s="12"/>
      <c r="AE6" s="12">
        <v>-54.54</v>
      </c>
      <c r="AF6" s="12">
        <v>-570</v>
      </c>
      <c r="AG6" s="12"/>
      <c r="AH6" s="12"/>
      <c r="AI6" s="12"/>
      <c r="AJ6" s="12">
        <v>-246.11</v>
      </c>
      <c r="AK6" s="12">
        <v>-6.36</v>
      </c>
      <c r="AL6" s="12">
        <f>SUM(AF6,AE6,AC6,N6)</f>
        <v>-2974.5499999999997</v>
      </c>
      <c r="AM6" s="11">
        <v>677.58</v>
      </c>
    </row>
    <row r="7" spans="1:39" ht="16.5" customHeight="1">
      <c r="A7" s="4">
        <v>234</v>
      </c>
      <c r="B7" s="5" t="s">
        <v>44</v>
      </c>
      <c r="C7" s="1" t="s">
        <v>45</v>
      </c>
      <c r="D7" s="2" t="s">
        <v>143</v>
      </c>
      <c r="E7" s="11">
        <v>3324.18</v>
      </c>
      <c r="F7" s="11"/>
      <c r="G7" s="11">
        <v>465.39</v>
      </c>
      <c r="H7" s="11"/>
      <c r="I7" s="11"/>
      <c r="J7" s="11"/>
      <c r="K7" s="11">
        <v>600</v>
      </c>
      <c r="L7" s="11"/>
      <c r="M7" s="11"/>
      <c r="N7" s="12"/>
      <c r="O7" s="12"/>
      <c r="P7" s="12"/>
      <c r="Q7" s="12"/>
      <c r="R7" s="11"/>
      <c r="S7" s="12"/>
      <c r="T7" s="12">
        <v>-779.35</v>
      </c>
      <c r="U7" s="12"/>
      <c r="V7" s="11"/>
      <c r="W7" s="11"/>
      <c r="X7" s="12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>
        <v>-416.85</v>
      </c>
      <c r="AK7" s="12">
        <v>-67.5</v>
      </c>
      <c r="AL7" s="12">
        <f>SUM(T7)</f>
        <v>-779.35</v>
      </c>
      <c r="AM7" s="11">
        <v>3125.87</v>
      </c>
    </row>
    <row r="8" spans="1:39" ht="16.5" customHeight="1">
      <c r="A8" s="4">
        <v>230</v>
      </c>
      <c r="B8" s="5" t="s">
        <v>46</v>
      </c>
      <c r="C8" s="1" t="s">
        <v>45</v>
      </c>
      <c r="D8" s="2" t="s">
        <v>141</v>
      </c>
      <c r="E8" s="11">
        <v>3324.18</v>
      </c>
      <c r="F8" s="11"/>
      <c r="G8" s="11">
        <v>465.39</v>
      </c>
      <c r="H8" s="11"/>
      <c r="I8" s="11"/>
      <c r="J8" s="11"/>
      <c r="K8" s="11">
        <v>600</v>
      </c>
      <c r="L8" s="11"/>
      <c r="M8" s="11"/>
      <c r="N8" s="12"/>
      <c r="O8" s="12"/>
      <c r="P8" s="12">
        <v>-3.32</v>
      </c>
      <c r="Q8" s="12"/>
      <c r="R8" s="11"/>
      <c r="S8" s="12"/>
      <c r="T8" s="12"/>
      <c r="U8" s="12"/>
      <c r="V8" s="11"/>
      <c r="W8" s="11"/>
      <c r="X8" s="12"/>
      <c r="Y8" s="11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>
        <v>-416.85</v>
      </c>
      <c r="AK8" s="12">
        <v>-151.11000000000001</v>
      </c>
      <c r="AL8" s="12">
        <f>SUM(P8)</f>
        <v>-3.32</v>
      </c>
      <c r="AM8" s="11">
        <v>3818.29</v>
      </c>
    </row>
    <row r="9" spans="1:39" ht="16.5" customHeight="1">
      <c r="A9" s="4">
        <v>151</v>
      </c>
      <c r="B9" s="5" t="s">
        <v>47</v>
      </c>
      <c r="C9" s="1" t="s">
        <v>48</v>
      </c>
      <c r="D9" s="2" t="s">
        <v>141</v>
      </c>
      <c r="E9" s="11">
        <v>2624.07</v>
      </c>
      <c r="F9" s="11"/>
      <c r="G9" s="11">
        <v>1312.04</v>
      </c>
      <c r="H9" s="11"/>
      <c r="I9" s="11"/>
      <c r="J9" s="11"/>
      <c r="K9" s="11">
        <v>600</v>
      </c>
      <c r="L9" s="11">
        <v>855.68</v>
      </c>
      <c r="M9" s="11"/>
      <c r="N9" s="12"/>
      <c r="O9" s="12"/>
      <c r="P9" s="12"/>
      <c r="Q9" s="12"/>
      <c r="R9" s="11"/>
      <c r="S9" s="12">
        <v>-26.24</v>
      </c>
      <c r="T9" s="12"/>
      <c r="U9" s="12"/>
      <c r="V9" s="11"/>
      <c r="W9" s="11"/>
      <c r="X9" s="12">
        <v>-15.4</v>
      </c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>
        <v>-527.09</v>
      </c>
      <c r="AK9" s="12">
        <v>-280.77</v>
      </c>
      <c r="AL9" s="12">
        <f>SUM(X9,S9)</f>
        <v>-41.64</v>
      </c>
      <c r="AM9" s="11">
        <v>4542.29</v>
      </c>
    </row>
    <row r="10" spans="1:39" ht="16.5" customHeight="1">
      <c r="A10" s="4">
        <v>101</v>
      </c>
      <c r="B10" s="5" t="s">
        <v>49</v>
      </c>
      <c r="C10" s="1" t="s">
        <v>50</v>
      </c>
      <c r="D10" s="2" t="s">
        <v>141</v>
      </c>
      <c r="E10" s="11">
        <f>(2400.6+V10)</f>
        <v>2483.38</v>
      </c>
      <c r="F10" s="11"/>
      <c r="G10" s="11">
        <v>1539.7</v>
      </c>
      <c r="H10" s="11"/>
      <c r="I10" s="11"/>
      <c r="J10" s="11"/>
      <c r="K10" s="11">
        <v>600</v>
      </c>
      <c r="L10" s="11"/>
      <c r="M10" s="11"/>
      <c r="N10" s="12"/>
      <c r="O10" s="12"/>
      <c r="P10" s="12">
        <v>-2.48</v>
      </c>
      <c r="Q10" s="12"/>
      <c r="R10" s="11"/>
      <c r="S10" s="12"/>
      <c r="T10" s="12">
        <v>-51.74</v>
      </c>
      <c r="U10" s="12"/>
      <c r="V10" s="11">
        <v>82.78</v>
      </c>
      <c r="W10" s="11"/>
      <c r="X10" s="12">
        <v>-30.8</v>
      </c>
      <c r="Y10" s="11"/>
      <c r="Z10" s="12"/>
      <c r="AA10" s="12"/>
      <c r="AB10" s="12"/>
      <c r="AC10" s="12">
        <v>-721.61</v>
      </c>
      <c r="AD10" s="12">
        <v>-240.25</v>
      </c>
      <c r="AE10" s="12">
        <v>-27.27</v>
      </c>
      <c r="AF10" s="12"/>
      <c r="AG10" s="12"/>
      <c r="AH10" s="12"/>
      <c r="AI10" s="12"/>
      <c r="AJ10" s="12">
        <v>-442.53</v>
      </c>
      <c r="AK10" s="12">
        <v>-182.28</v>
      </c>
      <c r="AL10" s="12">
        <f>SUM(AE10,AD10,AC10,X10,T10,P10)</f>
        <v>-1074.1499999999999</v>
      </c>
      <c r="AM10" s="11">
        <v>2924.12</v>
      </c>
    </row>
    <row r="11" spans="1:39" ht="16.5" customHeight="1">
      <c r="A11" s="4">
        <v>192</v>
      </c>
      <c r="B11" s="5" t="s">
        <v>51</v>
      </c>
      <c r="C11" s="1" t="s">
        <v>37</v>
      </c>
      <c r="D11" s="2" t="s">
        <v>141</v>
      </c>
      <c r="E11" s="11">
        <v>2266.7800000000002</v>
      </c>
      <c r="F11" s="11"/>
      <c r="G11" s="11">
        <v>498.69</v>
      </c>
      <c r="H11" s="11"/>
      <c r="I11" s="11"/>
      <c r="J11" s="11"/>
      <c r="K11" s="11">
        <v>600</v>
      </c>
      <c r="L11" s="11">
        <v>806.11</v>
      </c>
      <c r="M11" s="11">
        <v>938.66</v>
      </c>
      <c r="N11" s="12"/>
      <c r="O11" s="12"/>
      <c r="P11" s="12"/>
      <c r="Q11" s="12"/>
      <c r="R11" s="11"/>
      <c r="S11" s="12"/>
      <c r="T11" s="12"/>
      <c r="U11" s="12"/>
      <c r="V11" s="11"/>
      <c r="W11" s="11"/>
      <c r="X11" s="12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>
        <v>-496.12</v>
      </c>
      <c r="AK11" s="12">
        <v>-267.05</v>
      </c>
      <c r="AL11" s="12">
        <f>SUM(AG11)</f>
        <v>0</v>
      </c>
      <c r="AM11" s="11">
        <v>4347.07</v>
      </c>
    </row>
    <row r="12" spans="1:39" ht="16.5" customHeight="1">
      <c r="A12" s="4">
        <v>227</v>
      </c>
      <c r="B12" s="5" t="s">
        <v>52</v>
      </c>
      <c r="C12" s="1" t="s">
        <v>37</v>
      </c>
      <c r="D12" s="2" t="s">
        <v>143</v>
      </c>
      <c r="E12" s="11">
        <v>2158.83</v>
      </c>
      <c r="F12" s="11"/>
      <c r="G12" s="11">
        <v>302.24</v>
      </c>
      <c r="H12" s="11"/>
      <c r="I12" s="11"/>
      <c r="J12" s="11"/>
      <c r="K12" s="11">
        <v>600</v>
      </c>
      <c r="L12" s="11">
        <v>300</v>
      </c>
      <c r="M12" s="11">
        <v>401.36</v>
      </c>
      <c r="N12" s="12"/>
      <c r="O12" s="12"/>
      <c r="P12" s="12"/>
      <c r="Q12" s="12"/>
      <c r="R12" s="11"/>
      <c r="S12" s="12">
        <v>-21.59</v>
      </c>
      <c r="T12" s="12"/>
      <c r="U12" s="12"/>
      <c r="V12" s="11"/>
      <c r="W12" s="11"/>
      <c r="X12" s="12"/>
      <c r="Y12" s="11"/>
      <c r="Z12" s="12"/>
      <c r="AA12" s="12"/>
      <c r="AB12" s="12"/>
      <c r="AC12" s="12">
        <v>-465.81</v>
      </c>
      <c r="AD12" s="12"/>
      <c r="AE12" s="12"/>
      <c r="AF12" s="12"/>
      <c r="AG12" s="12"/>
      <c r="AH12" s="12"/>
      <c r="AI12" s="12"/>
      <c r="AJ12" s="12">
        <v>-347.86</v>
      </c>
      <c r="AK12" s="12">
        <v>-25.64</v>
      </c>
      <c r="AL12" s="12">
        <f>SUM(AC12,S12)</f>
        <v>-487.4</v>
      </c>
      <c r="AM12" s="11">
        <v>2901.53</v>
      </c>
    </row>
    <row r="13" spans="1:39" ht="16.5" customHeight="1">
      <c r="A13" s="4">
        <v>95</v>
      </c>
      <c r="B13" s="5" t="s">
        <v>53</v>
      </c>
      <c r="C13" s="1" t="s">
        <v>50</v>
      </c>
      <c r="D13" s="2" t="s">
        <v>141</v>
      </c>
      <c r="E13" s="11">
        <v>2483.38</v>
      </c>
      <c r="F13" s="11"/>
      <c r="G13" s="11">
        <v>1589.36</v>
      </c>
      <c r="H13" s="11"/>
      <c r="I13" s="11"/>
      <c r="J13" s="11"/>
      <c r="K13" s="11">
        <v>600</v>
      </c>
      <c r="L13" s="11"/>
      <c r="M13" s="11"/>
      <c r="N13" s="12"/>
      <c r="O13" s="12"/>
      <c r="P13" s="12">
        <v>-2.48</v>
      </c>
      <c r="Q13" s="12"/>
      <c r="R13" s="11"/>
      <c r="S13" s="12">
        <v>-24.83</v>
      </c>
      <c r="T13" s="12">
        <v>-111.89</v>
      </c>
      <c r="U13" s="12"/>
      <c r="V13" s="11"/>
      <c r="W13" s="11"/>
      <c r="X13" s="12">
        <v>-30.8</v>
      </c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-448</v>
      </c>
      <c r="AK13" s="12">
        <v>-188.91</v>
      </c>
      <c r="AL13" s="12">
        <f>SUM(X13,S13:T13,P13)</f>
        <v>-169.99999999999997</v>
      </c>
      <c r="AM13" s="11">
        <v>3865.83</v>
      </c>
    </row>
    <row r="14" spans="1:39" ht="16.5" customHeight="1">
      <c r="A14" s="4">
        <v>233</v>
      </c>
      <c r="B14" s="5" t="s">
        <v>54</v>
      </c>
      <c r="C14" s="1" t="s">
        <v>55</v>
      </c>
      <c r="D14" s="2" t="s">
        <v>141</v>
      </c>
      <c r="E14" s="11">
        <v>1314.2</v>
      </c>
      <c r="F14" s="11"/>
      <c r="G14" s="11">
        <v>183.99</v>
      </c>
      <c r="H14" s="11"/>
      <c r="I14" s="11"/>
      <c r="J14" s="11"/>
      <c r="K14" s="11">
        <v>600</v>
      </c>
      <c r="L14" s="11"/>
      <c r="M14" s="11"/>
      <c r="N14" s="12"/>
      <c r="O14" s="12"/>
      <c r="P14" s="12">
        <v>-1.31</v>
      </c>
      <c r="Q14" s="12"/>
      <c r="R14" s="11"/>
      <c r="S14" s="12">
        <v>-13.14</v>
      </c>
      <c r="T14" s="12"/>
      <c r="U14" s="12"/>
      <c r="V14" s="11"/>
      <c r="W14" s="11"/>
      <c r="X14" s="12"/>
      <c r="Y14" s="11"/>
      <c r="Z14" s="12"/>
      <c r="AA14" s="12"/>
      <c r="AB14" s="12"/>
      <c r="AC14" s="12"/>
      <c r="AD14" s="12">
        <v>-233.16</v>
      </c>
      <c r="AE14" s="12"/>
      <c r="AF14" s="12"/>
      <c r="AG14" s="12"/>
      <c r="AH14" s="12"/>
      <c r="AI14" s="12"/>
      <c r="AJ14" s="12">
        <v>-119.85</v>
      </c>
      <c r="AK14" s="12">
        <v>0</v>
      </c>
      <c r="AL14" s="12">
        <f>SUM(AD14,S14,P14)</f>
        <v>-247.61</v>
      </c>
      <c r="AM14" s="11">
        <v>1730.73</v>
      </c>
    </row>
    <row r="15" spans="1:39" ht="16.5" customHeight="1">
      <c r="A15" s="4">
        <v>237</v>
      </c>
      <c r="B15" s="5" t="s">
        <v>56</v>
      </c>
      <c r="C15" s="1" t="s">
        <v>57</v>
      </c>
      <c r="D15" s="2" t="s">
        <v>141</v>
      </c>
      <c r="E15" s="11">
        <v>2345.89</v>
      </c>
      <c r="F15" s="11"/>
      <c r="G15" s="11">
        <v>328.42</v>
      </c>
      <c r="H15" s="11"/>
      <c r="I15" s="11"/>
      <c r="J15" s="11"/>
      <c r="K15" s="11">
        <v>600</v>
      </c>
      <c r="L15" s="11"/>
      <c r="M15" s="11"/>
      <c r="N15" s="12"/>
      <c r="O15" s="12"/>
      <c r="P15" s="12">
        <v>-2.35</v>
      </c>
      <c r="Q15" s="12"/>
      <c r="R15" s="11"/>
      <c r="S15" s="12"/>
      <c r="T15" s="12"/>
      <c r="U15" s="12"/>
      <c r="V15" s="11"/>
      <c r="W15" s="11"/>
      <c r="X15" s="12"/>
      <c r="Y15" s="11"/>
      <c r="Z15" s="12"/>
      <c r="AA15" s="12">
        <v>-194.29</v>
      </c>
      <c r="AB15" s="12"/>
      <c r="AC15" s="12">
        <v>-591.85</v>
      </c>
      <c r="AD15" s="12"/>
      <c r="AE15" s="12"/>
      <c r="AF15" s="12"/>
      <c r="AG15" s="12"/>
      <c r="AH15" s="12"/>
      <c r="AI15" s="12"/>
      <c r="AJ15" s="12">
        <v>-240.68</v>
      </c>
      <c r="AK15" s="12">
        <v>-25.5</v>
      </c>
      <c r="AL15" s="12">
        <f>SUM(AC15,AA15,P15)</f>
        <v>-788.49</v>
      </c>
      <c r="AM15" s="11">
        <v>2219.64</v>
      </c>
    </row>
    <row r="16" spans="1:39" ht="16.5" customHeight="1">
      <c r="A16" s="4">
        <v>169</v>
      </c>
      <c r="B16" s="5" t="s">
        <v>58</v>
      </c>
      <c r="C16" s="1" t="s">
        <v>48</v>
      </c>
      <c r="D16" s="2" t="s">
        <v>141</v>
      </c>
      <c r="E16" s="11">
        <v>2499.12</v>
      </c>
      <c r="F16" s="11"/>
      <c r="G16" s="11">
        <v>1149.5999999999999</v>
      </c>
      <c r="H16" s="11"/>
      <c r="I16" s="11"/>
      <c r="J16" s="11"/>
      <c r="K16" s="11">
        <v>600</v>
      </c>
      <c r="L16" s="11">
        <v>855.68</v>
      </c>
      <c r="M16" s="11"/>
      <c r="N16" s="12"/>
      <c r="O16" s="12"/>
      <c r="P16" s="12"/>
      <c r="Q16" s="12"/>
      <c r="R16" s="11"/>
      <c r="S16" s="12">
        <v>-24.99</v>
      </c>
      <c r="T16" s="12">
        <v>-111.89</v>
      </c>
      <c r="U16" s="12"/>
      <c r="V16" s="11"/>
      <c r="W16" s="11"/>
      <c r="X16" s="12"/>
      <c r="Y16" s="11"/>
      <c r="Z16" s="12"/>
      <c r="AA16" s="12"/>
      <c r="AB16" s="12"/>
      <c r="AC16" s="12"/>
      <c r="AD16" s="12">
        <v>-702.37</v>
      </c>
      <c r="AE16" s="12"/>
      <c r="AF16" s="12"/>
      <c r="AG16" s="12"/>
      <c r="AH16" s="12"/>
      <c r="AI16" s="12"/>
      <c r="AJ16" s="12">
        <v>-495.48</v>
      </c>
      <c r="AK16" s="12">
        <v>-265.88</v>
      </c>
      <c r="AL16" s="12">
        <f>SUM(AD16,S16:T16)</f>
        <v>-839.25</v>
      </c>
      <c r="AM16" s="11">
        <v>3503.79</v>
      </c>
    </row>
    <row r="17" spans="1:39" ht="16.5" customHeight="1">
      <c r="A17" s="4">
        <v>155</v>
      </c>
      <c r="B17" s="5" t="s">
        <v>59</v>
      </c>
      <c r="C17" s="1" t="s">
        <v>60</v>
      </c>
      <c r="D17" s="2" t="s">
        <v>141</v>
      </c>
      <c r="E17" s="11">
        <v>9169.2900000000009</v>
      </c>
      <c r="F17" s="11"/>
      <c r="G17" s="11">
        <v>4401.26</v>
      </c>
      <c r="H17" s="11"/>
      <c r="I17" s="11"/>
      <c r="J17" s="11"/>
      <c r="K17" s="11">
        <v>600</v>
      </c>
      <c r="L17" s="11">
        <v>300</v>
      </c>
      <c r="M17" s="11">
        <v>1004.69</v>
      </c>
      <c r="N17" s="12"/>
      <c r="O17" s="12"/>
      <c r="P17" s="12"/>
      <c r="Q17" s="12"/>
      <c r="R17" s="11"/>
      <c r="S17" s="12"/>
      <c r="T17" s="12">
        <v>-1062.8800000000001</v>
      </c>
      <c r="U17" s="12"/>
      <c r="V17" s="11"/>
      <c r="W17" s="11"/>
      <c r="X17" s="12"/>
      <c r="Y17" s="11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>
        <v>-642.33000000000004</v>
      </c>
      <c r="AK17" s="12">
        <v>-3044.69</v>
      </c>
      <c r="AL17" s="12">
        <f>SUM(T17)</f>
        <v>-1062.8800000000001</v>
      </c>
      <c r="AM17" s="11">
        <v>10725.34</v>
      </c>
    </row>
    <row r="18" spans="1:39" ht="16.5" customHeight="1">
      <c r="A18" s="4">
        <v>23</v>
      </c>
      <c r="B18" s="5" t="s">
        <v>61</v>
      </c>
      <c r="C18" s="1" t="s">
        <v>62</v>
      </c>
      <c r="D18" s="2" t="s">
        <v>144</v>
      </c>
      <c r="E18" s="11">
        <v>1422.89</v>
      </c>
      <c r="F18" s="11"/>
      <c r="G18" s="11">
        <v>1166.77</v>
      </c>
      <c r="H18" s="11"/>
      <c r="I18" s="11"/>
      <c r="J18" s="11"/>
      <c r="K18" s="11">
        <v>600</v>
      </c>
      <c r="L18" s="11"/>
      <c r="M18" s="11"/>
      <c r="N18" s="12"/>
      <c r="O18" s="12"/>
      <c r="P18" s="12"/>
      <c r="Q18" s="12"/>
      <c r="R18" s="11"/>
      <c r="S18" s="12"/>
      <c r="T18" s="12"/>
      <c r="U18" s="12"/>
      <c r="V18" s="11"/>
      <c r="W18" s="11"/>
      <c r="X18" s="12"/>
      <c r="Y18" s="11"/>
      <c r="Z18" s="12"/>
      <c r="AA18" s="12"/>
      <c r="AB18" s="12"/>
      <c r="AC18" s="12"/>
      <c r="AD18" s="12">
        <v>-696.63</v>
      </c>
      <c r="AE18" s="12"/>
      <c r="AF18" s="12"/>
      <c r="AG18" s="12"/>
      <c r="AH18" s="12"/>
      <c r="AI18" s="12"/>
      <c r="AJ18" s="12">
        <v>-233.06</v>
      </c>
      <c r="AK18" s="12">
        <v>-5.51</v>
      </c>
      <c r="AL18" s="12">
        <f>SUM(AD18)</f>
        <v>-696.63</v>
      </c>
      <c r="AM18" s="11">
        <v>2254.46</v>
      </c>
    </row>
    <row r="19" spans="1:39" ht="16.5" customHeight="1">
      <c r="A19" s="4">
        <v>145</v>
      </c>
      <c r="B19" s="5" t="s">
        <v>63</v>
      </c>
      <c r="C19" s="1" t="s">
        <v>62</v>
      </c>
      <c r="D19" s="2" t="s">
        <v>141</v>
      </c>
      <c r="E19" s="11">
        <v>1355.13</v>
      </c>
      <c r="F19" s="11"/>
      <c r="G19" s="11">
        <v>704.67</v>
      </c>
      <c r="H19" s="11"/>
      <c r="I19" s="11"/>
      <c r="J19" s="11"/>
      <c r="K19" s="11">
        <v>600</v>
      </c>
      <c r="L19" s="11"/>
      <c r="M19" s="11"/>
      <c r="N19" s="12"/>
      <c r="O19" s="12"/>
      <c r="P19" s="12">
        <v>-1.36</v>
      </c>
      <c r="Q19" s="12"/>
      <c r="R19" s="11"/>
      <c r="S19" s="12"/>
      <c r="T19" s="12"/>
      <c r="U19" s="12"/>
      <c r="V19" s="11"/>
      <c r="W19" s="11"/>
      <c r="X19" s="12"/>
      <c r="Y19" s="11"/>
      <c r="Z19" s="12"/>
      <c r="AA19" s="12"/>
      <c r="AB19" s="12"/>
      <c r="AC19" s="12"/>
      <c r="AD19" s="12">
        <v>-367.9</v>
      </c>
      <c r="AE19" s="12"/>
      <c r="AF19" s="12"/>
      <c r="AG19" s="12"/>
      <c r="AH19" s="12"/>
      <c r="AI19" s="12"/>
      <c r="AJ19" s="12">
        <v>-185.38</v>
      </c>
      <c r="AK19" s="12">
        <v>0</v>
      </c>
      <c r="AL19" s="12">
        <f>SUM(P19,AD19)</f>
        <v>-369.26</v>
      </c>
      <c r="AM19" s="11">
        <v>2105.16</v>
      </c>
    </row>
    <row r="20" spans="1:39" ht="16.5" customHeight="1">
      <c r="A20" s="4">
        <v>104</v>
      </c>
      <c r="B20" s="5" t="s">
        <v>64</v>
      </c>
      <c r="C20" s="1" t="s">
        <v>48</v>
      </c>
      <c r="D20" s="2" t="s">
        <v>141</v>
      </c>
      <c r="E20" s="11">
        <v>2755.28</v>
      </c>
      <c r="F20" s="11"/>
      <c r="G20" s="11">
        <v>1653.17</v>
      </c>
      <c r="H20" s="11"/>
      <c r="I20" s="11"/>
      <c r="J20" s="11"/>
      <c r="K20" s="11">
        <v>600</v>
      </c>
      <c r="L20" s="11">
        <v>1655.68</v>
      </c>
      <c r="M20" s="11">
        <v>765.05</v>
      </c>
      <c r="N20" s="12"/>
      <c r="O20" s="12"/>
      <c r="P20" s="12"/>
      <c r="Q20" s="12"/>
      <c r="R20" s="11"/>
      <c r="S20" s="12">
        <v>-27.55</v>
      </c>
      <c r="T20" s="12">
        <v>-1924.76</v>
      </c>
      <c r="U20" s="12"/>
      <c r="V20" s="11"/>
      <c r="W20" s="11"/>
      <c r="X20" s="12"/>
      <c r="Y20" s="1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-642.33000000000004</v>
      </c>
      <c r="AK20" s="12">
        <v>-779.89</v>
      </c>
      <c r="AL20" s="12">
        <f>SUM(T20,S20)</f>
        <v>-1952.31</v>
      </c>
      <c r="AM20" s="11">
        <v>4054.65</v>
      </c>
    </row>
    <row r="21" spans="1:39" ht="16.5" customHeight="1">
      <c r="A21" s="4">
        <v>105</v>
      </c>
      <c r="B21" s="5" t="s">
        <v>65</v>
      </c>
      <c r="C21" s="1" t="s">
        <v>62</v>
      </c>
      <c r="D21" s="2" t="s">
        <v>142</v>
      </c>
      <c r="E21" s="11">
        <v>1422.89</v>
      </c>
      <c r="F21" s="11"/>
      <c r="G21" s="11">
        <v>882.19</v>
      </c>
      <c r="H21" s="11"/>
      <c r="I21" s="11"/>
      <c r="J21" s="11"/>
      <c r="K21" s="11">
        <v>600</v>
      </c>
      <c r="L21" s="11"/>
      <c r="M21" s="11"/>
      <c r="N21" s="12"/>
      <c r="O21" s="12"/>
      <c r="P21" s="12">
        <v>-1.42</v>
      </c>
      <c r="Q21" s="12"/>
      <c r="R21" s="11"/>
      <c r="S21" s="12"/>
      <c r="T21" s="12"/>
      <c r="U21" s="12"/>
      <c r="V21" s="11"/>
      <c r="W21" s="11"/>
      <c r="X21" s="12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-207.45</v>
      </c>
      <c r="AK21" s="12">
        <v>0</v>
      </c>
      <c r="AL21" s="12">
        <f>SUM(P21)</f>
        <v>-1.42</v>
      </c>
      <c r="AM21" s="11">
        <v>2696.21</v>
      </c>
    </row>
    <row r="22" spans="1:39" ht="16.5" customHeight="1">
      <c r="A22" s="4">
        <v>210</v>
      </c>
      <c r="B22" s="5" t="s">
        <v>66</v>
      </c>
      <c r="C22" s="1" t="s">
        <v>48</v>
      </c>
      <c r="D22" s="2" t="s">
        <v>145</v>
      </c>
      <c r="E22" s="11">
        <v>2266.77</v>
      </c>
      <c r="F22" s="11"/>
      <c r="G22" s="11">
        <v>453.35</v>
      </c>
      <c r="H22" s="11"/>
      <c r="I22" s="11"/>
      <c r="J22" s="11"/>
      <c r="K22" s="11">
        <v>600</v>
      </c>
      <c r="L22" s="11">
        <v>506.11</v>
      </c>
      <c r="M22" s="11"/>
      <c r="N22" s="12"/>
      <c r="O22" s="12"/>
      <c r="P22" s="12"/>
      <c r="Q22" s="12"/>
      <c r="R22" s="11"/>
      <c r="S22" s="12"/>
      <c r="T22" s="12"/>
      <c r="U22" s="12"/>
      <c r="V22" s="11"/>
      <c r="W22" s="11"/>
      <c r="X22" s="12">
        <v>-15.4</v>
      </c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v>-354.88</v>
      </c>
      <c r="AK22" s="12">
        <v>-58.33</v>
      </c>
      <c r="AL22" s="12">
        <f>SUM(X22)</f>
        <v>-15.4</v>
      </c>
      <c r="AM22" s="11">
        <v>3397.62</v>
      </c>
    </row>
    <row r="23" spans="1:39" ht="16.5" customHeight="1">
      <c r="A23" s="4">
        <v>216</v>
      </c>
      <c r="B23" s="5" t="s">
        <v>67</v>
      </c>
      <c r="C23" s="1" t="s">
        <v>37</v>
      </c>
      <c r="D23" s="2" t="s">
        <v>142</v>
      </c>
      <c r="E23" s="11">
        <v>71.959999999999994</v>
      </c>
      <c r="F23" s="11"/>
      <c r="G23" s="11">
        <v>12.95</v>
      </c>
      <c r="H23" s="11">
        <f>(2833.66+Y23)</f>
        <v>3496.22</v>
      </c>
      <c r="I23" s="11">
        <v>944.55</v>
      </c>
      <c r="J23" s="11"/>
      <c r="K23" s="11">
        <v>600</v>
      </c>
      <c r="L23" s="11">
        <v>10</v>
      </c>
      <c r="M23" s="11"/>
      <c r="N23" s="12">
        <v>-2550.46</v>
      </c>
      <c r="O23" s="12"/>
      <c r="P23" s="12">
        <v>-7.0000000000000007E-2</v>
      </c>
      <c r="Q23" s="12"/>
      <c r="R23" s="11"/>
      <c r="S23" s="12"/>
      <c r="T23" s="12"/>
      <c r="U23" s="12"/>
      <c r="V23" s="11"/>
      <c r="W23" s="11"/>
      <c r="X23" s="12"/>
      <c r="Y23" s="11">
        <v>662.56</v>
      </c>
      <c r="Z23" s="12"/>
      <c r="AA23" s="12"/>
      <c r="AB23" s="12"/>
      <c r="AC23" s="12">
        <v>-651.30999999999995</v>
      </c>
      <c r="AD23" s="12"/>
      <c r="AE23" s="12"/>
      <c r="AF23" s="12">
        <v>-662.56</v>
      </c>
      <c r="AG23" s="12"/>
      <c r="AH23" s="12"/>
      <c r="AI23" s="12"/>
      <c r="AJ23" s="12">
        <v>-426.04</v>
      </c>
      <c r="AK23" s="12">
        <v>-149.59</v>
      </c>
      <c r="AL23" s="12">
        <f>SUM(AF23,AC23,P23,N23)</f>
        <v>-3864.3999999999996</v>
      </c>
      <c r="AM23" s="11">
        <v>695.65</v>
      </c>
    </row>
    <row r="24" spans="1:39" ht="16.5" customHeight="1">
      <c r="A24" s="4">
        <v>222</v>
      </c>
      <c r="B24" s="5" t="s">
        <v>68</v>
      </c>
      <c r="C24" s="1" t="s">
        <v>69</v>
      </c>
      <c r="D24" s="2" t="s">
        <v>141</v>
      </c>
      <c r="E24" s="11">
        <v>4709.25</v>
      </c>
      <c r="F24" s="11"/>
      <c r="G24" s="11">
        <v>753.48</v>
      </c>
      <c r="H24" s="11"/>
      <c r="I24" s="11"/>
      <c r="J24" s="11"/>
      <c r="K24" s="11">
        <v>600</v>
      </c>
      <c r="L24" s="11"/>
      <c r="M24" s="11"/>
      <c r="N24" s="12"/>
      <c r="O24" s="12"/>
      <c r="P24" s="12">
        <v>-4.71</v>
      </c>
      <c r="Q24" s="12"/>
      <c r="R24" s="11"/>
      <c r="S24" s="12"/>
      <c r="T24" s="12">
        <v>-348.41</v>
      </c>
      <c r="U24" s="12"/>
      <c r="V24" s="11"/>
      <c r="W24" s="11"/>
      <c r="X24" s="12">
        <v>-15.4</v>
      </c>
      <c r="Y24" s="11"/>
      <c r="Z24" s="12"/>
      <c r="AA24" s="12"/>
      <c r="AB24" s="12"/>
      <c r="AC24" s="12"/>
      <c r="AD24" s="12">
        <v>-1402.32</v>
      </c>
      <c r="AE24" s="12"/>
      <c r="AF24" s="12"/>
      <c r="AG24" s="12"/>
      <c r="AH24" s="12"/>
      <c r="AI24" s="12"/>
      <c r="AJ24" s="12">
        <v>-600.9</v>
      </c>
      <c r="AK24" s="12">
        <v>-415.51</v>
      </c>
      <c r="AL24" s="12">
        <f>SUM(AD24,X24,T24,P24)</f>
        <v>-1770.8400000000001</v>
      </c>
      <c r="AM24" s="11">
        <v>3275.48</v>
      </c>
    </row>
    <row r="25" spans="1:39" ht="16.5" customHeight="1">
      <c r="A25" s="4">
        <v>225</v>
      </c>
      <c r="B25" s="5" t="s">
        <v>70</v>
      </c>
      <c r="C25" s="1" t="s">
        <v>48</v>
      </c>
      <c r="D25" s="2" t="s">
        <v>141</v>
      </c>
      <c r="E25" s="11">
        <v>2158.83</v>
      </c>
      <c r="F25" s="11"/>
      <c r="G25" s="11">
        <v>345.41</v>
      </c>
      <c r="H25" s="11"/>
      <c r="I25" s="11"/>
      <c r="J25" s="11"/>
      <c r="K25" s="11">
        <v>600</v>
      </c>
      <c r="L25" s="11">
        <v>806.11</v>
      </c>
      <c r="M25" s="11">
        <v>765.05</v>
      </c>
      <c r="N25" s="12"/>
      <c r="O25" s="12"/>
      <c r="P25" s="12"/>
      <c r="Q25" s="12"/>
      <c r="R25" s="11"/>
      <c r="S25" s="12"/>
      <c r="T25" s="12"/>
      <c r="U25" s="12"/>
      <c r="V25" s="11"/>
      <c r="W25" s="11"/>
      <c r="X25" s="12"/>
      <c r="Y25" s="11"/>
      <c r="Z25" s="12"/>
      <c r="AA25" s="12"/>
      <c r="AB25" s="12"/>
      <c r="AC25" s="12"/>
      <c r="AD25" s="12">
        <v>-628.44000000000005</v>
      </c>
      <c r="AE25" s="12"/>
      <c r="AF25" s="12"/>
      <c r="AG25" s="12"/>
      <c r="AH25" s="12"/>
      <c r="AI25" s="12"/>
      <c r="AJ25" s="12">
        <v>-448.29</v>
      </c>
      <c r="AK25" s="12">
        <v>-160.83000000000001</v>
      </c>
      <c r="AL25" s="12">
        <f>SUM(AD25)</f>
        <v>-628.44000000000005</v>
      </c>
      <c r="AM25" s="11">
        <v>3437.84</v>
      </c>
    </row>
    <row r="26" spans="1:39" ht="16.5" customHeight="1">
      <c r="A26" s="4">
        <v>207</v>
      </c>
      <c r="B26" s="5" t="s">
        <v>71</v>
      </c>
      <c r="C26" s="1" t="s">
        <v>72</v>
      </c>
      <c r="D26" s="2" t="s">
        <v>146</v>
      </c>
      <c r="E26" s="11">
        <v>2043.09</v>
      </c>
      <c r="F26" s="11"/>
      <c r="G26" s="11">
        <v>408.62</v>
      </c>
      <c r="H26" s="11"/>
      <c r="I26" s="11"/>
      <c r="J26" s="11"/>
      <c r="K26" s="11">
        <v>600</v>
      </c>
      <c r="L26" s="11">
        <v>506.11</v>
      </c>
      <c r="M26" s="11"/>
      <c r="N26" s="12"/>
      <c r="O26" s="12"/>
      <c r="P26" s="12"/>
      <c r="Q26" s="12"/>
      <c r="R26" s="11"/>
      <c r="S26" s="12">
        <v>-20.43</v>
      </c>
      <c r="T26" s="12"/>
      <c r="U26" s="12"/>
      <c r="V26" s="11"/>
      <c r="W26" s="11"/>
      <c r="X26" s="12">
        <v>-15.4</v>
      </c>
      <c r="Y26" s="11"/>
      <c r="Z26" s="12"/>
      <c r="AA26" s="12"/>
      <c r="AB26" s="12"/>
      <c r="AC26" s="12"/>
      <c r="AD26" s="12">
        <v>-913.6</v>
      </c>
      <c r="AE26" s="12"/>
      <c r="AF26" s="12"/>
      <c r="AG26" s="12"/>
      <c r="AH26" s="12"/>
      <c r="AI26" s="12"/>
      <c r="AJ26" s="12">
        <v>-325.36</v>
      </c>
      <c r="AK26" s="12">
        <v>-54.63</v>
      </c>
      <c r="AL26" s="12">
        <f>SUM(AD26,X26,S26)</f>
        <v>-949.43</v>
      </c>
      <c r="AM26" s="11">
        <v>2228.4</v>
      </c>
    </row>
    <row r="27" spans="1:39" ht="16.5" customHeight="1">
      <c r="A27" s="4">
        <v>201</v>
      </c>
      <c r="B27" s="5" t="s">
        <v>73</v>
      </c>
      <c r="C27" s="1" t="s">
        <v>74</v>
      </c>
      <c r="D27" s="2" t="s">
        <v>141</v>
      </c>
      <c r="E27" s="11">
        <v>1384.77</v>
      </c>
      <c r="F27" s="11"/>
      <c r="G27" s="11">
        <v>304.64999999999998</v>
      </c>
      <c r="H27" s="11"/>
      <c r="I27" s="11"/>
      <c r="J27" s="11"/>
      <c r="K27" s="11">
        <v>600</v>
      </c>
      <c r="L27" s="11"/>
      <c r="M27" s="11"/>
      <c r="N27" s="12"/>
      <c r="O27" s="12"/>
      <c r="P27" s="12"/>
      <c r="Q27" s="12"/>
      <c r="R27" s="11"/>
      <c r="S27" s="12">
        <v>-13.85</v>
      </c>
      <c r="T27" s="12"/>
      <c r="U27" s="12"/>
      <c r="V27" s="11"/>
      <c r="W27" s="11"/>
      <c r="X27" s="12">
        <v>-15.4</v>
      </c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-135.15</v>
      </c>
      <c r="AK27" s="12">
        <v>0</v>
      </c>
      <c r="AL27" s="12">
        <f>SUM(X27,S27)</f>
        <v>-29.25</v>
      </c>
      <c r="AM27" s="11">
        <v>2125.02</v>
      </c>
    </row>
    <row r="28" spans="1:39" ht="16.5" customHeight="1">
      <c r="A28" s="4">
        <v>259</v>
      </c>
      <c r="B28" s="5" t="s">
        <v>75</v>
      </c>
      <c r="C28" s="1" t="s">
        <v>55</v>
      </c>
      <c r="D28" s="2" t="s">
        <v>142</v>
      </c>
      <c r="E28" s="11">
        <v>1314.2</v>
      </c>
      <c r="F28" s="11"/>
      <c r="G28" s="11">
        <v>78.849999999999994</v>
      </c>
      <c r="H28" s="11"/>
      <c r="I28" s="11"/>
      <c r="J28" s="11"/>
      <c r="K28" s="11">
        <v>600</v>
      </c>
      <c r="L28" s="11"/>
      <c r="M28" s="11"/>
      <c r="N28" s="12"/>
      <c r="O28" s="12"/>
      <c r="P28" s="12">
        <v>-1.31</v>
      </c>
      <c r="Q28" s="12"/>
      <c r="R28" s="11"/>
      <c r="S28" s="12"/>
      <c r="T28" s="12"/>
      <c r="U28" s="12"/>
      <c r="V28" s="11"/>
      <c r="W28" s="11"/>
      <c r="X28" s="12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-111.44</v>
      </c>
      <c r="AK28" s="12">
        <v>0</v>
      </c>
      <c r="AL28" s="12">
        <f>SUM(P28)</f>
        <v>-1.31</v>
      </c>
      <c r="AM28" s="11">
        <v>1880.3</v>
      </c>
    </row>
    <row r="29" spans="1:39" ht="16.5" customHeight="1">
      <c r="A29" s="4">
        <v>250</v>
      </c>
      <c r="B29" s="5" t="s">
        <v>76</v>
      </c>
      <c r="C29" s="1" t="s">
        <v>57</v>
      </c>
      <c r="D29" s="2" t="s">
        <v>141</v>
      </c>
      <c r="E29" s="11">
        <f>(2345.89+R29)</f>
        <v>2745.89</v>
      </c>
      <c r="F29" s="11"/>
      <c r="G29" s="11">
        <v>140.75</v>
      </c>
      <c r="H29" s="11"/>
      <c r="I29" s="11"/>
      <c r="J29" s="11"/>
      <c r="K29" s="11">
        <v>600</v>
      </c>
      <c r="L29" s="11"/>
      <c r="M29" s="11"/>
      <c r="N29" s="12"/>
      <c r="O29" s="12"/>
      <c r="P29" s="12"/>
      <c r="Q29" s="12"/>
      <c r="R29" s="11">
        <v>400</v>
      </c>
      <c r="S29" s="12"/>
      <c r="T29" s="12"/>
      <c r="U29" s="12"/>
      <c r="V29" s="11"/>
      <c r="W29" s="11"/>
      <c r="X29" s="12"/>
      <c r="Y29" s="11"/>
      <c r="Z29" s="12"/>
      <c r="AA29" s="12"/>
      <c r="AB29" s="12"/>
      <c r="AC29" s="12"/>
      <c r="AD29" s="12">
        <v>-512.91999999999996</v>
      </c>
      <c r="AE29" s="12"/>
      <c r="AF29" s="12"/>
      <c r="AG29" s="12"/>
      <c r="AH29" s="12"/>
      <c r="AI29" s="12"/>
      <c r="AJ29" s="12">
        <v>-259.79000000000002</v>
      </c>
      <c r="AK29" s="12">
        <v>-54.21</v>
      </c>
      <c r="AL29" s="12">
        <f>SUM(AD29)</f>
        <v>-512.91999999999996</v>
      </c>
      <c r="AM29" s="11">
        <v>2659.72</v>
      </c>
    </row>
    <row r="30" spans="1:39" ht="16.5" customHeight="1">
      <c r="A30" s="4">
        <v>253</v>
      </c>
      <c r="B30" s="5" t="s">
        <v>77</v>
      </c>
      <c r="C30" s="1" t="s">
        <v>41</v>
      </c>
      <c r="D30" s="2" t="s">
        <v>141</v>
      </c>
      <c r="E30" s="11">
        <v>1774.18</v>
      </c>
      <c r="F30" s="11"/>
      <c r="G30" s="11">
        <v>141.93</v>
      </c>
      <c r="H30" s="11"/>
      <c r="I30" s="11"/>
      <c r="J30" s="11"/>
      <c r="K30" s="11">
        <v>600</v>
      </c>
      <c r="L30" s="11"/>
      <c r="M30" s="11"/>
      <c r="N30" s="12"/>
      <c r="O30" s="12"/>
      <c r="P30" s="12">
        <v>-1.77</v>
      </c>
      <c r="Q30" s="12"/>
      <c r="R30" s="11"/>
      <c r="S30" s="12"/>
      <c r="T30" s="12"/>
      <c r="U30" s="12"/>
      <c r="V30" s="11"/>
      <c r="W30" s="11"/>
      <c r="X30" s="12"/>
      <c r="Y30" s="11"/>
      <c r="Z30" s="12"/>
      <c r="AA30" s="12">
        <v>-339.83</v>
      </c>
      <c r="AB30" s="12"/>
      <c r="AC30" s="12"/>
      <c r="AD30" s="12"/>
      <c r="AE30" s="12"/>
      <c r="AF30" s="12"/>
      <c r="AG30" s="12"/>
      <c r="AH30" s="12"/>
      <c r="AI30" s="12"/>
      <c r="AJ30" s="12">
        <v>-172.44</v>
      </c>
      <c r="AK30" s="12">
        <v>0</v>
      </c>
      <c r="AL30" s="12">
        <f>SUM(AA30,P30)</f>
        <v>-341.59999999999997</v>
      </c>
      <c r="AM30" s="11">
        <v>2002.07</v>
      </c>
    </row>
    <row r="31" spans="1:39" ht="16.5" customHeight="1">
      <c r="A31" s="4">
        <v>221</v>
      </c>
      <c r="B31" s="5" t="s">
        <v>78</v>
      </c>
      <c r="C31" s="1" t="s">
        <v>48</v>
      </c>
      <c r="D31" s="2" t="s">
        <v>141</v>
      </c>
      <c r="E31" s="11">
        <v>2158.83</v>
      </c>
      <c r="F31" s="11"/>
      <c r="G31" s="11">
        <v>345.41</v>
      </c>
      <c r="H31" s="11"/>
      <c r="I31" s="11"/>
      <c r="J31" s="11"/>
      <c r="K31" s="11">
        <v>600</v>
      </c>
      <c r="L31" s="11">
        <v>506.11</v>
      </c>
      <c r="M31" s="11"/>
      <c r="N31" s="12"/>
      <c r="O31" s="12"/>
      <c r="P31" s="12"/>
      <c r="Q31" s="12"/>
      <c r="R31" s="11"/>
      <c r="S31" s="12">
        <v>-21.59</v>
      </c>
      <c r="T31" s="12"/>
      <c r="U31" s="12"/>
      <c r="V31" s="11"/>
      <c r="W31" s="11"/>
      <c r="X31" s="12"/>
      <c r="Y31" s="11"/>
      <c r="Z31" s="12"/>
      <c r="AA31" s="12"/>
      <c r="AB31" s="12"/>
      <c r="AC31" s="12">
        <v>-661.67</v>
      </c>
      <c r="AD31" s="12"/>
      <c r="AE31" s="12"/>
      <c r="AF31" s="12"/>
      <c r="AG31" s="12"/>
      <c r="AH31" s="12"/>
      <c r="AI31" s="12"/>
      <c r="AJ31" s="12">
        <v>-331.13</v>
      </c>
      <c r="AK31" s="12">
        <v>-58.14</v>
      </c>
      <c r="AL31" s="12">
        <f>SUM(AC31,S31)</f>
        <v>-683.26</v>
      </c>
      <c r="AM31" s="11">
        <v>2537.8200000000002</v>
      </c>
    </row>
    <row r="32" spans="1:39" ht="16.5" customHeight="1">
      <c r="A32" s="4">
        <v>213</v>
      </c>
      <c r="B32" s="5" t="s">
        <v>79</v>
      </c>
      <c r="C32" s="1" t="s">
        <v>37</v>
      </c>
      <c r="D32" s="2" t="s">
        <v>146</v>
      </c>
      <c r="E32" s="11">
        <v>2158.83</v>
      </c>
      <c r="F32" s="11"/>
      <c r="G32" s="11">
        <v>388.59</v>
      </c>
      <c r="H32" s="11"/>
      <c r="I32" s="11"/>
      <c r="J32" s="11"/>
      <c r="K32" s="11">
        <v>600</v>
      </c>
      <c r="L32" s="11"/>
      <c r="M32" s="11">
        <v>401.36</v>
      </c>
      <c r="N32" s="12"/>
      <c r="O32" s="12"/>
      <c r="P32" s="12"/>
      <c r="Q32" s="12"/>
      <c r="R32" s="11"/>
      <c r="S32" s="12"/>
      <c r="T32" s="12"/>
      <c r="U32" s="12"/>
      <c r="V32" s="11"/>
      <c r="W32" s="11"/>
      <c r="X32" s="12">
        <v>-30.8</v>
      </c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>
        <v>-324.36</v>
      </c>
      <c r="AK32" s="12">
        <v>-25.59</v>
      </c>
      <c r="AL32" s="12">
        <f>SUM(X32)</f>
        <v>-30.8</v>
      </c>
      <c r="AM32" s="11">
        <v>3168.03</v>
      </c>
    </row>
    <row r="33" spans="1:39" ht="16.5" customHeight="1">
      <c r="A33" s="4">
        <v>265</v>
      </c>
      <c r="B33" s="5" t="s">
        <v>80</v>
      </c>
      <c r="C33" s="1" t="s">
        <v>57</v>
      </c>
      <c r="D33" s="3" t="s">
        <v>147</v>
      </c>
      <c r="E33" s="11">
        <v>2345.89</v>
      </c>
      <c r="F33" s="11"/>
      <c r="G33" s="11">
        <v>46.92</v>
      </c>
      <c r="H33" s="11"/>
      <c r="I33" s="11"/>
      <c r="J33" s="11"/>
      <c r="K33" s="11">
        <v>600</v>
      </c>
      <c r="L33" s="11"/>
      <c r="M33" s="11"/>
      <c r="N33" s="12"/>
      <c r="O33" s="12"/>
      <c r="P33" s="12"/>
      <c r="Q33" s="12"/>
      <c r="R33" s="11"/>
      <c r="S33" s="12"/>
      <c r="T33" s="12"/>
      <c r="U33" s="12"/>
      <c r="V33" s="11"/>
      <c r="W33" s="11"/>
      <c r="X33" s="12"/>
      <c r="Y33" s="1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>
        <v>-215.35</v>
      </c>
      <c r="AK33" s="12">
        <v>-20.51</v>
      </c>
      <c r="AL33" s="12">
        <f>SUM(AD33)</f>
        <v>0</v>
      </c>
      <c r="AM33" s="11">
        <v>2756.95</v>
      </c>
    </row>
    <row r="34" spans="1:39" ht="16.5" customHeight="1">
      <c r="A34" s="4">
        <v>224</v>
      </c>
      <c r="B34" s="5" t="s">
        <v>81</v>
      </c>
      <c r="C34" s="1" t="s">
        <v>50</v>
      </c>
      <c r="D34" s="2" t="s">
        <v>145</v>
      </c>
      <c r="E34" s="11">
        <v>1945.8</v>
      </c>
      <c r="F34" s="11"/>
      <c r="G34" s="11">
        <v>311.33</v>
      </c>
      <c r="H34" s="11"/>
      <c r="I34" s="11"/>
      <c r="J34" s="11"/>
      <c r="K34" s="11">
        <v>600</v>
      </c>
      <c r="L34" s="11"/>
      <c r="M34" s="11">
        <v>401.36</v>
      </c>
      <c r="N34" s="12"/>
      <c r="O34" s="12"/>
      <c r="P34" s="12"/>
      <c r="Q34" s="12"/>
      <c r="R34" s="11"/>
      <c r="S34" s="12">
        <v>-19.46</v>
      </c>
      <c r="T34" s="12"/>
      <c r="U34" s="12"/>
      <c r="V34" s="11"/>
      <c r="W34" s="11"/>
      <c r="X34" s="12"/>
      <c r="Y34" s="11"/>
      <c r="Z34" s="12"/>
      <c r="AA34" s="12"/>
      <c r="AB34" s="12"/>
      <c r="AC34" s="12">
        <v>-459.21</v>
      </c>
      <c r="AD34" s="12">
        <v>-64.25</v>
      </c>
      <c r="AE34" s="12"/>
      <c r="AF34" s="12"/>
      <c r="AG34" s="12"/>
      <c r="AH34" s="12"/>
      <c r="AI34" s="12"/>
      <c r="AJ34" s="12">
        <v>-239.26</v>
      </c>
      <c r="AK34" s="12">
        <v>-24.42</v>
      </c>
      <c r="AL34" s="12">
        <f>SUM(AD34,AC34,S34)</f>
        <v>-542.92000000000007</v>
      </c>
      <c r="AM34" s="11">
        <v>2451.89</v>
      </c>
    </row>
    <row r="35" spans="1:39" ht="16.5" customHeight="1">
      <c r="A35" s="4">
        <v>243</v>
      </c>
      <c r="B35" s="5" t="s">
        <v>82</v>
      </c>
      <c r="C35" s="1" t="s">
        <v>83</v>
      </c>
      <c r="D35" s="2" t="s">
        <v>141</v>
      </c>
      <c r="E35" s="11">
        <v>123.36</v>
      </c>
      <c r="F35" s="11"/>
      <c r="G35" s="11">
        <v>14.8</v>
      </c>
      <c r="H35" s="11">
        <f>(6538.14+Y35)</f>
        <v>7549.08</v>
      </c>
      <c r="I35" s="11">
        <v>2179.38</v>
      </c>
      <c r="J35" s="11"/>
      <c r="K35" s="11">
        <v>600</v>
      </c>
      <c r="L35" s="11">
        <v>46.28</v>
      </c>
      <c r="M35" s="11">
        <v>33.49</v>
      </c>
      <c r="N35" s="12">
        <v>-5869.34</v>
      </c>
      <c r="O35" s="12"/>
      <c r="P35" s="12"/>
      <c r="Q35" s="12"/>
      <c r="R35" s="11"/>
      <c r="S35" s="12"/>
      <c r="T35" s="12"/>
      <c r="U35" s="12"/>
      <c r="V35" s="11"/>
      <c r="W35" s="11"/>
      <c r="X35" s="12">
        <v>-30.8</v>
      </c>
      <c r="Y35" s="11">
        <v>1010.94</v>
      </c>
      <c r="Z35" s="12"/>
      <c r="AA35" s="12"/>
      <c r="AB35" s="12"/>
      <c r="AC35" s="12"/>
      <c r="AD35" s="12">
        <v>-1181.77</v>
      </c>
      <c r="AE35" s="12"/>
      <c r="AF35" s="12">
        <v>-1010.94</v>
      </c>
      <c r="AG35" s="12"/>
      <c r="AH35" s="12"/>
      <c r="AI35" s="12"/>
      <c r="AJ35" s="12">
        <v>-642.33000000000004</v>
      </c>
      <c r="AK35" s="12">
        <v>-1194.9100000000001</v>
      </c>
      <c r="AL35" s="12">
        <f>SUM(AF35,AD35,X35,N35)</f>
        <v>-8092.85</v>
      </c>
      <c r="AM35" s="11">
        <v>616.29999999999995</v>
      </c>
    </row>
    <row r="36" spans="1:39" ht="16.5" customHeight="1">
      <c r="A36" s="4">
        <v>152</v>
      </c>
      <c r="B36" s="5" t="s">
        <v>84</v>
      </c>
      <c r="C36" s="1" t="s">
        <v>37</v>
      </c>
      <c r="D36" s="2" t="s">
        <v>141</v>
      </c>
      <c r="E36" s="11">
        <v>87.47</v>
      </c>
      <c r="F36" s="11"/>
      <c r="G36" s="11">
        <v>43.74</v>
      </c>
      <c r="H36" s="11">
        <v>5295.23</v>
      </c>
      <c r="I36" s="11">
        <v>1765.08</v>
      </c>
      <c r="J36" s="11"/>
      <c r="K36" s="11">
        <v>600</v>
      </c>
      <c r="L36" s="11">
        <v>30.14</v>
      </c>
      <c r="M36" s="11"/>
      <c r="N36" s="12">
        <v>-5522.4</v>
      </c>
      <c r="O36" s="12"/>
      <c r="P36" s="12"/>
      <c r="Q36" s="12"/>
      <c r="R36" s="11"/>
      <c r="S36" s="12"/>
      <c r="T36" s="12"/>
      <c r="U36" s="12"/>
      <c r="V36" s="11"/>
      <c r="W36" s="11"/>
      <c r="X36" s="12"/>
      <c r="Y36" s="1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>
        <v>-642.33000000000004</v>
      </c>
      <c r="AK36" s="12">
        <v>-895.58</v>
      </c>
      <c r="AL36" s="12">
        <f>SUM(N36)</f>
        <v>-5522.4</v>
      </c>
      <c r="AM36" s="11">
        <v>761.35</v>
      </c>
    </row>
    <row r="37" spans="1:39" ht="16.5" customHeight="1">
      <c r="A37" s="4">
        <v>109</v>
      </c>
      <c r="B37" s="5" t="s">
        <v>85</v>
      </c>
      <c r="C37" s="1" t="s">
        <v>86</v>
      </c>
      <c r="D37" s="2" t="s">
        <v>141</v>
      </c>
      <c r="E37" s="11">
        <v>5780.5</v>
      </c>
      <c r="F37" s="11"/>
      <c r="G37" s="11">
        <v>3468.3</v>
      </c>
      <c r="H37" s="11"/>
      <c r="I37" s="11"/>
      <c r="J37" s="11"/>
      <c r="K37" s="11">
        <v>600</v>
      </c>
      <c r="L37" s="11">
        <v>1674.49</v>
      </c>
      <c r="M37" s="11"/>
      <c r="N37" s="12"/>
      <c r="O37" s="12"/>
      <c r="P37" s="12"/>
      <c r="Q37" s="12"/>
      <c r="R37" s="11"/>
      <c r="S37" s="12"/>
      <c r="T37" s="12">
        <v>-430.94</v>
      </c>
      <c r="U37" s="12"/>
      <c r="V37" s="11"/>
      <c r="W37" s="11"/>
      <c r="X37" s="12">
        <v>-30.8</v>
      </c>
      <c r="Y37" s="11"/>
      <c r="Z37" s="12"/>
      <c r="AA37" s="12"/>
      <c r="AB37" s="12"/>
      <c r="AC37" s="12">
        <v>-2149.73</v>
      </c>
      <c r="AD37" s="12"/>
      <c r="AE37" s="12"/>
      <c r="AF37" s="12"/>
      <c r="AG37" s="12"/>
      <c r="AH37" s="12"/>
      <c r="AI37" s="12"/>
      <c r="AJ37" s="12">
        <v>-642.33000000000004</v>
      </c>
      <c r="AK37" s="12">
        <v>-1957.9</v>
      </c>
      <c r="AL37" s="12">
        <f>SUM(AC37,X37,T37)</f>
        <v>-2611.4700000000003</v>
      </c>
      <c r="AM37" s="11">
        <v>6311.59</v>
      </c>
    </row>
    <row r="38" spans="1:39" ht="16.5" customHeight="1">
      <c r="A38" s="4">
        <v>202</v>
      </c>
      <c r="B38" s="5" t="s">
        <v>87</v>
      </c>
      <c r="C38" s="1" t="s">
        <v>48</v>
      </c>
      <c r="D38" s="2" t="s">
        <v>142</v>
      </c>
      <c r="E38" s="11">
        <v>2266.77</v>
      </c>
      <c r="F38" s="11"/>
      <c r="G38" s="11">
        <v>498.69</v>
      </c>
      <c r="H38" s="11"/>
      <c r="I38" s="11"/>
      <c r="J38" s="11"/>
      <c r="K38" s="11">
        <v>600</v>
      </c>
      <c r="L38" s="11">
        <v>506.11</v>
      </c>
      <c r="M38" s="11"/>
      <c r="N38" s="12"/>
      <c r="O38" s="12"/>
      <c r="P38" s="12"/>
      <c r="Q38" s="12"/>
      <c r="R38" s="11"/>
      <c r="S38" s="12"/>
      <c r="T38" s="12"/>
      <c r="U38" s="12"/>
      <c r="V38" s="11"/>
      <c r="W38" s="11"/>
      <c r="X38" s="12"/>
      <c r="Y38" s="11"/>
      <c r="Z38" s="12"/>
      <c r="AA38" s="12"/>
      <c r="AB38" s="12"/>
      <c r="AC38" s="12">
        <v>-743.31</v>
      </c>
      <c r="AD38" s="12"/>
      <c r="AE38" s="12"/>
      <c r="AF38" s="12"/>
      <c r="AG38" s="12"/>
      <c r="AH38" s="12"/>
      <c r="AI38" s="12"/>
      <c r="AJ38" s="12">
        <v>-359.87</v>
      </c>
      <c r="AK38" s="12">
        <v>-47.14</v>
      </c>
      <c r="AL38" s="12">
        <f>SUM(AC38)</f>
        <v>-743.31</v>
      </c>
      <c r="AM38" s="11">
        <v>2721.25</v>
      </c>
    </row>
    <row r="39" spans="1:39" ht="16.5" customHeight="1">
      <c r="A39" s="4">
        <v>228</v>
      </c>
      <c r="B39" s="5" t="s">
        <v>88</v>
      </c>
      <c r="C39" s="1" t="s">
        <v>72</v>
      </c>
      <c r="D39" s="2" t="s">
        <v>144</v>
      </c>
      <c r="E39" s="11">
        <v>1945.8</v>
      </c>
      <c r="F39" s="11"/>
      <c r="G39" s="11">
        <v>272.41000000000003</v>
      </c>
      <c r="H39" s="11"/>
      <c r="I39" s="11"/>
      <c r="J39" s="11"/>
      <c r="K39" s="11">
        <v>600</v>
      </c>
      <c r="L39" s="11">
        <v>506.11</v>
      </c>
      <c r="M39" s="11"/>
      <c r="N39" s="12"/>
      <c r="O39" s="12"/>
      <c r="P39" s="12"/>
      <c r="Q39" s="12"/>
      <c r="R39" s="11"/>
      <c r="S39" s="12"/>
      <c r="T39" s="12">
        <v>-348.41</v>
      </c>
      <c r="U39" s="12"/>
      <c r="V39" s="11"/>
      <c r="W39" s="11"/>
      <c r="X39" s="12"/>
      <c r="Y39" s="11"/>
      <c r="Z39" s="12"/>
      <c r="AA39" s="12"/>
      <c r="AB39" s="12"/>
      <c r="AC39" s="12"/>
      <c r="AD39" s="12">
        <v>-211.55</v>
      </c>
      <c r="AE39" s="12"/>
      <c r="AF39" s="12"/>
      <c r="AG39" s="12"/>
      <c r="AH39" s="12"/>
      <c r="AI39" s="12"/>
      <c r="AJ39" s="12">
        <v>-245.18</v>
      </c>
      <c r="AK39" s="12">
        <v>-28.92</v>
      </c>
      <c r="AL39" s="12">
        <f>SUM(T39)</f>
        <v>-348.41</v>
      </c>
      <c r="AM39" s="11">
        <v>2490.2600000000002</v>
      </c>
    </row>
    <row r="40" spans="1:39" ht="16.5" customHeight="1">
      <c r="A40" s="4">
        <v>163</v>
      </c>
      <c r="B40" s="5" t="s">
        <v>89</v>
      </c>
      <c r="C40" s="1" t="s">
        <v>60</v>
      </c>
      <c r="D40" s="2" t="s">
        <v>148</v>
      </c>
      <c r="E40" s="11">
        <v>9169.2900000000009</v>
      </c>
      <c r="F40" s="11"/>
      <c r="G40" s="11">
        <v>4217.87</v>
      </c>
      <c r="H40" s="11"/>
      <c r="I40" s="11"/>
      <c r="J40" s="11"/>
      <c r="K40" s="11">
        <v>600</v>
      </c>
      <c r="L40" s="11"/>
      <c r="M40" s="11">
        <v>401.36</v>
      </c>
      <c r="N40" s="12"/>
      <c r="O40" s="12"/>
      <c r="P40" s="12"/>
      <c r="Q40" s="12"/>
      <c r="R40" s="11"/>
      <c r="S40" s="12">
        <v>-91.69</v>
      </c>
      <c r="T40" s="12">
        <v>-2355.6999999999998</v>
      </c>
      <c r="U40" s="12"/>
      <c r="V40" s="11"/>
      <c r="W40" s="11"/>
      <c r="X40" s="12"/>
      <c r="Y40" s="11"/>
      <c r="Z40" s="12"/>
      <c r="AA40" s="12"/>
      <c r="AB40" s="12"/>
      <c r="AC40" s="12">
        <v>-596.76</v>
      </c>
      <c r="AD40" s="12"/>
      <c r="AE40" s="12"/>
      <c r="AF40" s="12"/>
      <c r="AG40" s="12"/>
      <c r="AH40" s="12"/>
      <c r="AI40" s="12"/>
      <c r="AJ40" s="12">
        <v>-642.33000000000004</v>
      </c>
      <c r="AK40" s="12">
        <v>-2589.4299999999998</v>
      </c>
      <c r="AL40" s="12">
        <f>SUM(AC40,T40,S40)</f>
        <v>-3044.15</v>
      </c>
      <c r="AM40" s="11">
        <v>8112.61</v>
      </c>
    </row>
    <row r="41" spans="1:39" ht="16.5" customHeight="1">
      <c r="A41" s="4">
        <v>100</v>
      </c>
      <c r="B41" s="5" t="s">
        <v>90</v>
      </c>
      <c r="C41" s="1" t="s">
        <v>48</v>
      </c>
      <c r="D41" s="2" t="s">
        <v>141</v>
      </c>
      <c r="E41" s="11">
        <v>1836.85</v>
      </c>
      <c r="F41" s="11"/>
      <c r="G41" s="11">
        <v>1138.8499999999999</v>
      </c>
      <c r="H41" s="11"/>
      <c r="I41" s="11"/>
      <c r="J41" s="11"/>
      <c r="K41" s="11">
        <v>600</v>
      </c>
      <c r="L41" s="11">
        <v>570.45000000000005</v>
      </c>
      <c r="M41" s="11"/>
      <c r="N41" s="12"/>
      <c r="O41" s="12"/>
      <c r="P41" s="12"/>
      <c r="Q41" s="12"/>
      <c r="R41" s="11"/>
      <c r="S41" s="12"/>
      <c r="T41" s="12">
        <v>-430.94</v>
      </c>
      <c r="U41" s="12"/>
      <c r="V41" s="11"/>
      <c r="W41" s="11"/>
      <c r="X41" s="12"/>
      <c r="Y41" s="1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-390.07</v>
      </c>
      <c r="AK41" s="12">
        <v>-118.61</v>
      </c>
      <c r="AL41" s="12">
        <f>SUM(T41)</f>
        <v>-430.94</v>
      </c>
      <c r="AM41" s="11">
        <v>3206.53</v>
      </c>
    </row>
    <row r="42" spans="1:39" ht="16.5" customHeight="1">
      <c r="A42" s="4">
        <v>181</v>
      </c>
      <c r="B42" s="5" t="s">
        <v>91</v>
      </c>
      <c r="C42" s="1" t="s">
        <v>39</v>
      </c>
      <c r="D42" s="2" t="s">
        <v>141</v>
      </c>
      <c r="E42" s="11">
        <v>2380.11</v>
      </c>
      <c r="F42" s="11"/>
      <c r="G42" s="11">
        <v>904.44</v>
      </c>
      <c r="H42" s="11"/>
      <c r="I42" s="11"/>
      <c r="J42" s="11"/>
      <c r="K42" s="11">
        <v>600</v>
      </c>
      <c r="L42" s="11">
        <v>843.77</v>
      </c>
      <c r="M42" s="11">
        <v>938.66</v>
      </c>
      <c r="N42" s="12"/>
      <c r="O42" s="12"/>
      <c r="P42" s="12">
        <v>-2.38</v>
      </c>
      <c r="Q42" s="12"/>
      <c r="R42" s="11"/>
      <c r="S42" s="12">
        <v>-23.8</v>
      </c>
      <c r="T42" s="12">
        <v>-348.41</v>
      </c>
      <c r="U42" s="12"/>
      <c r="V42" s="11"/>
      <c r="W42" s="11"/>
      <c r="X42" s="12">
        <v>-19.52</v>
      </c>
      <c r="Y42" s="11"/>
      <c r="Z42" s="12">
        <v>-91.31</v>
      </c>
      <c r="AA42" s="12"/>
      <c r="AB42" s="12"/>
      <c r="AC42" s="12"/>
      <c r="AD42" s="12">
        <v>-1458.1</v>
      </c>
      <c r="AE42" s="12"/>
      <c r="AF42" s="12"/>
      <c r="AG42" s="12"/>
      <c r="AH42" s="12"/>
      <c r="AI42" s="12"/>
      <c r="AJ42" s="12">
        <v>-557.36</v>
      </c>
      <c r="AK42" s="12">
        <v>-335.88</v>
      </c>
      <c r="AL42" s="12">
        <f>SUM(AD42,Z42,X42,S42:T42,P42)</f>
        <v>-1943.52</v>
      </c>
      <c r="AM42" s="11">
        <v>2830.22</v>
      </c>
    </row>
    <row r="43" spans="1:39" ht="16.5" customHeight="1">
      <c r="A43" s="4">
        <v>164</v>
      </c>
      <c r="B43" s="5" t="s">
        <v>92</v>
      </c>
      <c r="C43" s="1" t="s">
        <v>93</v>
      </c>
      <c r="D43" s="2" t="s">
        <v>141</v>
      </c>
      <c r="E43" s="11">
        <v>1693.48</v>
      </c>
      <c r="F43" s="11"/>
      <c r="G43" s="11">
        <v>779</v>
      </c>
      <c r="H43" s="11"/>
      <c r="I43" s="11"/>
      <c r="J43" s="11"/>
      <c r="K43" s="11">
        <v>600</v>
      </c>
      <c r="L43" s="11">
        <v>291.31</v>
      </c>
      <c r="M43" s="11"/>
      <c r="N43" s="12"/>
      <c r="O43" s="12"/>
      <c r="P43" s="12">
        <v>-1.69</v>
      </c>
      <c r="Q43" s="12"/>
      <c r="R43" s="11"/>
      <c r="S43" s="12"/>
      <c r="T43" s="12"/>
      <c r="U43" s="12"/>
      <c r="V43" s="11"/>
      <c r="W43" s="11"/>
      <c r="X43" s="12">
        <v>-15.4</v>
      </c>
      <c r="Y43" s="11"/>
      <c r="Z43" s="12"/>
      <c r="AA43" s="12">
        <v>-133</v>
      </c>
      <c r="AB43" s="12"/>
      <c r="AC43" s="12"/>
      <c r="AD43" s="12"/>
      <c r="AE43" s="12"/>
      <c r="AF43" s="12"/>
      <c r="AG43" s="12"/>
      <c r="AH43" s="12"/>
      <c r="AI43" s="12"/>
      <c r="AJ43" s="12">
        <v>-248.74</v>
      </c>
      <c r="AK43" s="12">
        <v>-45.83</v>
      </c>
      <c r="AL43" s="12">
        <f>SUM(AA43,X43,P43)</f>
        <v>-150.09</v>
      </c>
      <c r="AM43" s="11">
        <v>2919.13</v>
      </c>
    </row>
    <row r="44" spans="1:39" ht="16.5" customHeight="1">
      <c r="A44" s="4">
        <v>171</v>
      </c>
      <c r="B44" s="5" t="s">
        <v>94</v>
      </c>
      <c r="C44" s="1" t="s">
        <v>48</v>
      </c>
      <c r="D44" s="2" t="s">
        <v>141</v>
      </c>
      <c r="E44" s="11">
        <v>2499.12</v>
      </c>
      <c r="F44" s="11"/>
      <c r="G44" s="11">
        <v>1099.6099999999999</v>
      </c>
      <c r="H44" s="11"/>
      <c r="I44" s="11"/>
      <c r="J44" s="11"/>
      <c r="K44" s="11">
        <v>600</v>
      </c>
      <c r="L44" s="11">
        <v>1155.68</v>
      </c>
      <c r="M44" s="11">
        <v>765.05</v>
      </c>
      <c r="N44" s="12"/>
      <c r="O44" s="12"/>
      <c r="P44" s="12"/>
      <c r="Q44" s="12"/>
      <c r="R44" s="11"/>
      <c r="S44" s="12">
        <v>-24.99</v>
      </c>
      <c r="T44" s="12">
        <v>-1062.8800000000001</v>
      </c>
      <c r="U44" s="12">
        <v>-1027.8900000000001</v>
      </c>
      <c r="V44" s="11"/>
      <c r="W44" s="11"/>
      <c r="X44" s="12"/>
      <c r="Y44" s="11"/>
      <c r="Z44" s="12">
        <v>-37.549999999999997</v>
      </c>
      <c r="AA44" s="12"/>
      <c r="AB44" s="12">
        <v>-154.94</v>
      </c>
      <c r="AC44" s="12"/>
      <c r="AD44" s="12">
        <v>-345.62</v>
      </c>
      <c r="AE44" s="12"/>
      <c r="AF44" s="12"/>
      <c r="AG44" s="12">
        <v>-93.13</v>
      </c>
      <c r="AH44" s="12">
        <v>-25</v>
      </c>
      <c r="AI44" s="12"/>
      <c r="AJ44" s="12">
        <v>-607.14</v>
      </c>
      <c r="AK44" s="12">
        <v>-237.87</v>
      </c>
      <c r="AL44" s="12">
        <f>(AH44+AG44+AD44+AB44+Z44+U44+T44+S44)</f>
        <v>-2772</v>
      </c>
      <c r="AM44" s="11">
        <v>2502.4499999999998</v>
      </c>
    </row>
    <row r="45" spans="1:39" ht="16.5" customHeight="1">
      <c r="A45" s="4">
        <v>205</v>
      </c>
      <c r="B45" s="5" t="s">
        <v>95</v>
      </c>
      <c r="C45" s="1" t="s">
        <v>37</v>
      </c>
      <c r="D45" s="2" t="s">
        <v>144</v>
      </c>
      <c r="E45" s="11">
        <v>2266.77</v>
      </c>
      <c r="F45" s="11"/>
      <c r="G45" s="11">
        <v>453.35</v>
      </c>
      <c r="H45" s="11"/>
      <c r="I45" s="11"/>
      <c r="J45" s="11"/>
      <c r="K45" s="11">
        <v>600</v>
      </c>
      <c r="L45" s="11">
        <v>300</v>
      </c>
      <c r="M45" s="11"/>
      <c r="N45" s="12"/>
      <c r="O45" s="12"/>
      <c r="P45" s="12"/>
      <c r="Q45" s="12"/>
      <c r="R45" s="11"/>
      <c r="S45" s="12">
        <v>-22.67</v>
      </c>
      <c r="T45" s="12"/>
      <c r="U45" s="12"/>
      <c r="V45" s="11"/>
      <c r="W45" s="11"/>
      <c r="X45" s="12">
        <v>-15.4</v>
      </c>
      <c r="Y45" s="11"/>
      <c r="Z45" s="12"/>
      <c r="AA45" s="12"/>
      <c r="AB45" s="12"/>
      <c r="AC45" s="12">
        <v>-625.07000000000005</v>
      </c>
      <c r="AD45" s="12"/>
      <c r="AE45" s="12"/>
      <c r="AF45" s="12"/>
      <c r="AG45" s="12"/>
      <c r="AH45" s="12"/>
      <c r="AI45" s="12"/>
      <c r="AJ45" s="12">
        <v>-332.21</v>
      </c>
      <c r="AK45" s="12">
        <v>-58.79</v>
      </c>
      <c r="AL45" s="12">
        <f>SUM(AC45,X45,S45)</f>
        <v>-663.14</v>
      </c>
      <c r="AM45" s="11">
        <v>2565.98</v>
      </c>
    </row>
    <row r="46" spans="1:39" ht="16.5" customHeight="1">
      <c r="A46" s="4">
        <v>269</v>
      </c>
      <c r="B46" s="5" t="s">
        <v>96</v>
      </c>
      <c r="C46" s="1" t="s">
        <v>97</v>
      </c>
      <c r="D46" s="2" t="s">
        <v>141</v>
      </c>
      <c r="E46" s="11">
        <v>1055.29</v>
      </c>
      <c r="F46" s="11"/>
      <c r="G46" s="11"/>
      <c r="H46" s="11"/>
      <c r="I46" s="11"/>
      <c r="J46" s="11"/>
      <c r="K46" s="11">
        <v>600</v>
      </c>
      <c r="L46" s="11"/>
      <c r="M46" s="11"/>
      <c r="N46" s="12"/>
      <c r="O46" s="12"/>
      <c r="P46" s="12">
        <v>-1.06</v>
      </c>
      <c r="Q46" s="12"/>
      <c r="R46" s="11"/>
      <c r="S46" s="12"/>
      <c r="T46" s="12"/>
      <c r="U46" s="12"/>
      <c r="V46" s="11"/>
      <c r="W46" s="11"/>
      <c r="X46" s="12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v>-84.42</v>
      </c>
      <c r="AK46" s="12">
        <v>0</v>
      </c>
      <c r="AL46" s="12">
        <f>SUM(P46)</f>
        <v>-1.06</v>
      </c>
      <c r="AM46" s="11">
        <v>1569.81</v>
      </c>
    </row>
    <row r="47" spans="1:39" ht="16.5" customHeight="1">
      <c r="A47" s="4">
        <v>176</v>
      </c>
      <c r="B47" s="5" t="s">
        <v>98</v>
      </c>
      <c r="C47" s="1" t="s">
        <v>93</v>
      </c>
      <c r="D47" s="2" t="s">
        <v>141</v>
      </c>
      <c r="E47" s="11">
        <v>1693.48</v>
      </c>
      <c r="F47" s="11"/>
      <c r="G47" s="11">
        <v>711.26</v>
      </c>
      <c r="H47" s="11"/>
      <c r="I47" s="11"/>
      <c r="J47" s="11"/>
      <c r="K47" s="11">
        <v>600</v>
      </c>
      <c r="L47" s="11">
        <v>291.31</v>
      </c>
      <c r="M47" s="11"/>
      <c r="N47" s="12"/>
      <c r="O47" s="12"/>
      <c r="P47" s="12">
        <v>-1.69</v>
      </c>
      <c r="Q47" s="12"/>
      <c r="R47" s="11"/>
      <c r="S47" s="12">
        <v>-16.93</v>
      </c>
      <c r="T47" s="12"/>
      <c r="U47" s="12"/>
      <c r="V47" s="11"/>
      <c r="W47" s="11"/>
      <c r="X47" s="12">
        <v>-30.8</v>
      </c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>
        <v>-242.64</v>
      </c>
      <c r="AK47" s="12">
        <v>-41.21</v>
      </c>
      <c r="AL47" s="12">
        <f>SUM(X47,S47,P47)</f>
        <v>-49.42</v>
      </c>
      <c r="AM47" s="11">
        <v>2962.78</v>
      </c>
    </row>
    <row r="48" spans="1:39" ht="16.5" customHeight="1">
      <c r="A48" s="4">
        <v>148</v>
      </c>
      <c r="B48" s="5" t="s">
        <v>99</v>
      </c>
      <c r="C48" s="1" t="s">
        <v>62</v>
      </c>
      <c r="D48" s="2" t="s">
        <v>141</v>
      </c>
      <c r="E48" s="11">
        <f>(1355.13+R48)</f>
        <v>1455.13</v>
      </c>
      <c r="F48" s="11"/>
      <c r="G48" s="11">
        <v>677.57</v>
      </c>
      <c r="H48" s="11"/>
      <c r="I48" s="11"/>
      <c r="J48" s="11"/>
      <c r="K48" s="11">
        <v>600</v>
      </c>
      <c r="L48" s="11">
        <v>129.47</v>
      </c>
      <c r="M48" s="11"/>
      <c r="N48" s="12"/>
      <c r="O48" s="12"/>
      <c r="P48" s="12">
        <v>-1.36</v>
      </c>
      <c r="Q48" s="12"/>
      <c r="R48" s="11">
        <v>100</v>
      </c>
      <c r="S48" s="12"/>
      <c r="T48" s="12"/>
      <c r="U48" s="12"/>
      <c r="V48" s="11"/>
      <c r="W48" s="11"/>
      <c r="X48" s="12">
        <v>-61.6</v>
      </c>
      <c r="Y48" s="11"/>
      <c r="Z48" s="12"/>
      <c r="AA48" s="12">
        <v>-196</v>
      </c>
      <c r="AB48" s="12"/>
      <c r="AC48" s="12"/>
      <c r="AD48" s="12">
        <v>-508.93</v>
      </c>
      <c r="AE48" s="12"/>
      <c r="AF48" s="12"/>
      <c r="AG48" s="12"/>
      <c r="AH48" s="12"/>
      <c r="AI48" s="12"/>
      <c r="AJ48" s="12">
        <v>-203.59</v>
      </c>
      <c r="AK48" s="12">
        <v>-11.59</v>
      </c>
      <c r="AL48" s="12">
        <f>SUM(AD48,AA48,X48,P48)</f>
        <v>-767.8900000000001</v>
      </c>
      <c r="AM48" s="11">
        <v>1879.1</v>
      </c>
    </row>
    <row r="49" spans="1:39" ht="16.5" customHeight="1">
      <c r="A49" s="4">
        <v>239</v>
      </c>
      <c r="B49" s="5" t="s">
        <v>100</v>
      </c>
      <c r="C49" s="1" t="s">
        <v>55</v>
      </c>
      <c r="D49" s="2" t="s">
        <v>141</v>
      </c>
      <c r="E49" s="11">
        <v>1314.21</v>
      </c>
      <c r="F49" s="11"/>
      <c r="G49" s="11">
        <v>183.99</v>
      </c>
      <c r="H49" s="11"/>
      <c r="I49" s="11"/>
      <c r="J49" s="11"/>
      <c r="K49" s="11">
        <v>600</v>
      </c>
      <c r="L49" s="11"/>
      <c r="M49" s="11"/>
      <c r="N49" s="12"/>
      <c r="O49" s="12"/>
      <c r="P49" s="12"/>
      <c r="Q49" s="12"/>
      <c r="R49" s="11"/>
      <c r="S49" s="12"/>
      <c r="T49" s="12"/>
      <c r="U49" s="12"/>
      <c r="V49" s="11"/>
      <c r="W49" s="11"/>
      <c r="X49" s="12"/>
      <c r="Y49" s="1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>
        <v>-119.85</v>
      </c>
      <c r="AK49" s="12">
        <v>0</v>
      </c>
      <c r="AL49" s="12">
        <f>SUM(U49)</f>
        <v>0</v>
      </c>
      <c r="AM49" s="11">
        <v>1978.35</v>
      </c>
    </row>
    <row r="50" spans="1:39" ht="16.5" customHeight="1">
      <c r="A50" s="4">
        <v>44</v>
      </c>
      <c r="B50" s="5" t="s">
        <v>101</v>
      </c>
      <c r="C50" s="1" t="s">
        <v>48</v>
      </c>
      <c r="D50" s="2" t="s">
        <v>148</v>
      </c>
      <c r="E50" s="11">
        <v>2755.28</v>
      </c>
      <c r="F50" s="11"/>
      <c r="G50" s="11">
        <v>2149.12</v>
      </c>
      <c r="H50" s="11"/>
      <c r="I50" s="11"/>
      <c r="J50" s="11"/>
      <c r="K50" s="11">
        <v>600</v>
      </c>
      <c r="L50" s="11">
        <v>506.11</v>
      </c>
      <c r="M50" s="11"/>
      <c r="N50" s="12"/>
      <c r="O50" s="12"/>
      <c r="P50" s="12"/>
      <c r="Q50" s="12"/>
      <c r="R50" s="11"/>
      <c r="S50" s="12">
        <v>-27.55</v>
      </c>
      <c r="T50" s="12">
        <v>-51.74</v>
      </c>
      <c r="U50" s="12"/>
      <c r="V50" s="11"/>
      <c r="W50" s="11"/>
      <c r="X50" s="12"/>
      <c r="Y50" s="11"/>
      <c r="Z50" s="12"/>
      <c r="AA50" s="12"/>
      <c r="AB50" s="12"/>
      <c r="AC50" s="12"/>
      <c r="AD50" s="12">
        <v>-1014.62</v>
      </c>
      <c r="AE50" s="12"/>
      <c r="AF50" s="12"/>
      <c r="AG50" s="12"/>
      <c r="AH50" s="12"/>
      <c r="AI50" s="12"/>
      <c r="AJ50" s="12">
        <v>-595.15</v>
      </c>
      <c r="AK50" s="12">
        <v>-362.01</v>
      </c>
      <c r="AL50" s="12">
        <f>SUM(AD50,T50,S50)</f>
        <v>-1093.9099999999999</v>
      </c>
      <c r="AM50" s="11">
        <v>3959.44</v>
      </c>
    </row>
    <row r="51" spans="1:39" ht="16.5" customHeight="1">
      <c r="A51" s="4">
        <v>244</v>
      </c>
      <c r="B51" s="5" t="s">
        <v>102</v>
      </c>
      <c r="C51" s="1" t="s">
        <v>60</v>
      </c>
      <c r="D51" s="2" t="s">
        <v>141</v>
      </c>
      <c r="E51" s="11">
        <v>264.02999999999997</v>
      </c>
      <c r="F51" s="11"/>
      <c r="G51" s="11">
        <v>31.68</v>
      </c>
      <c r="H51" s="11">
        <f>(8871.27+Y51)</f>
        <v>10066.550000000001</v>
      </c>
      <c r="I51" s="11">
        <v>2957.09</v>
      </c>
      <c r="J51" s="11"/>
      <c r="K51" s="11">
        <v>600</v>
      </c>
      <c r="L51" s="11"/>
      <c r="M51" s="11"/>
      <c r="N51" s="12">
        <v>-7783.95</v>
      </c>
      <c r="O51" s="12"/>
      <c r="P51" s="12"/>
      <c r="Q51" s="12"/>
      <c r="R51" s="11"/>
      <c r="S51" s="12">
        <v>-2.64</v>
      </c>
      <c r="T51" s="12">
        <v>-111.89</v>
      </c>
      <c r="U51" s="12"/>
      <c r="V51" s="11"/>
      <c r="W51" s="11"/>
      <c r="X51" s="12"/>
      <c r="Y51" s="11">
        <v>1195.28</v>
      </c>
      <c r="Z51" s="12"/>
      <c r="AA51" s="12"/>
      <c r="AB51" s="12"/>
      <c r="AC51" s="12"/>
      <c r="AD51" s="12">
        <v>-1004.18</v>
      </c>
      <c r="AE51" s="12"/>
      <c r="AF51" s="12">
        <v>-1195.28</v>
      </c>
      <c r="AG51" s="12"/>
      <c r="AH51" s="12"/>
      <c r="AI51" s="12"/>
      <c r="AJ51" s="12">
        <v>-642.33000000000004</v>
      </c>
      <c r="AK51" s="12">
        <v>-2206.8000000000002</v>
      </c>
      <c r="AL51" s="12">
        <f>SUM(AF51,AD51,T51,S51,N51)</f>
        <v>-10097.939999999999</v>
      </c>
      <c r="AM51" s="11">
        <v>972.28</v>
      </c>
    </row>
    <row r="52" spans="1:39" ht="16.5" customHeight="1">
      <c r="A52" s="4">
        <v>172</v>
      </c>
      <c r="B52" s="5" t="s">
        <v>103</v>
      </c>
      <c r="C52" s="1" t="s">
        <v>48</v>
      </c>
      <c r="D52" s="2" t="s">
        <v>141</v>
      </c>
      <c r="E52" s="11">
        <v>2499.12</v>
      </c>
      <c r="F52" s="11"/>
      <c r="G52" s="11">
        <v>1099.6099999999999</v>
      </c>
      <c r="H52" s="11"/>
      <c r="I52" s="11"/>
      <c r="J52" s="11"/>
      <c r="K52" s="11">
        <v>600</v>
      </c>
      <c r="L52" s="11">
        <v>855.68</v>
      </c>
      <c r="M52" s="11"/>
      <c r="N52" s="12"/>
      <c r="O52" s="12"/>
      <c r="P52" s="12">
        <v>-2.5</v>
      </c>
      <c r="Q52" s="12"/>
      <c r="R52" s="11"/>
      <c r="S52" s="12">
        <v>-24.99</v>
      </c>
      <c r="T52" s="12"/>
      <c r="U52" s="12">
        <v>-878.97</v>
      </c>
      <c r="V52" s="11"/>
      <c r="W52" s="11"/>
      <c r="X52" s="12">
        <v>-37.07</v>
      </c>
      <c r="Y52" s="1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-489.98</v>
      </c>
      <c r="AK52" s="12">
        <v>-79.58</v>
      </c>
      <c r="AL52" s="12">
        <f>SUM(X52,U52,S52,P52)</f>
        <v>-943.53000000000009</v>
      </c>
      <c r="AM52" s="11">
        <v>3541.32</v>
      </c>
    </row>
    <row r="53" spans="1:39" ht="16.5" customHeight="1">
      <c r="A53" s="4">
        <v>136</v>
      </c>
      <c r="B53" s="5" t="s">
        <v>104</v>
      </c>
      <c r="C53" s="1" t="s">
        <v>93</v>
      </c>
      <c r="D53" s="2" t="s">
        <v>141</v>
      </c>
      <c r="E53" s="11">
        <v>1778.15</v>
      </c>
      <c r="F53" s="11"/>
      <c r="G53" s="11">
        <v>924.64</v>
      </c>
      <c r="H53" s="11"/>
      <c r="I53" s="11"/>
      <c r="J53" s="11">
        <f>(106.69+W53)</f>
        <v>122.5</v>
      </c>
      <c r="K53" s="11">
        <v>600</v>
      </c>
      <c r="L53" s="11">
        <v>482.1</v>
      </c>
      <c r="M53" s="11"/>
      <c r="N53" s="12"/>
      <c r="O53" s="12"/>
      <c r="P53" s="12">
        <v>-1.78</v>
      </c>
      <c r="Q53" s="12"/>
      <c r="R53" s="11"/>
      <c r="S53" s="12"/>
      <c r="T53" s="12"/>
      <c r="U53" s="12"/>
      <c r="V53" s="11"/>
      <c r="W53" s="11">
        <v>15.81</v>
      </c>
      <c r="X53" s="12"/>
      <c r="Y53" s="11"/>
      <c r="Z53" s="12"/>
      <c r="AA53" s="12">
        <v>-200</v>
      </c>
      <c r="AB53" s="12"/>
      <c r="AC53" s="12"/>
      <c r="AD53" s="12">
        <v>-734</v>
      </c>
      <c r="AE53" s="12"/>
      <c r="AF53" s="12"/>
      <c r="AG53" s="12"/>
      <c r="AH53" s="12"/>
      <c r="AI53" s="12"/>
      <c r="AJ53" s="12">
        <v>-363.81</v>
      </c>
      <c r="AK53" s="12">
        <v>-35.31</v>
      </c>
      <c r="AL53" s="12">
        <f>SUM(AD53,AA53,P53)</f>
        <v>-935.78</v>
      </c>
      <c r="AM53" s="11">
        <v>2572.4899999999998</v>
      </c>
    </row>
    <row r="54" spans="1:39" ht="16.5" customHeight="1">
      <c r="A54" s="4">
        <v>242</v>
      </c>
      <c r="B54" s="5" t="s">
        <v>105</v>
      </c>
      <c r="C54" s="1" t="s">
        <v>106</v>
      </c>
      <c r="D54" s="2" t="s">
        <v>141</v>
      </c>
      <c r="E54" s="11">
        <v>3700.85</v>
      </c>
      <c r="F54" s="11"/>
      <c r="G54" s="11">
        <v>444.1</v>
      </c>
      <c r="H54" s="11"/>
      <c r="I54" s="11"/>
      <c r="J54" s="11">
        <f>(592.14+W54)</f>
        <v>834.38</v>
      </c>
      <c r="K54" s="11">
        <v>600</v>
      </c>
      <c r="L54" s="11">
        <v>300</v>
      </c>
      <c r="M54" s="11">
        <v>1004.69</v>
      </c>
      <c r="N54" s="12"/>
      <c r="O54" s="12"/>
      <c r="P54" s="12"/>
      <c r="Q54" s="12"/>
      <c r="R54" s="11"/>
      <c r="S54" s="12"/>
      <c r="T54" s="12"/>
      <c r="U54" s="12"/>
      <c r="V54" s="11"/>
      <c r="W54" s="11">
        <v>242.24</v>
      </c>
      <c r="X54" s="12">
        <v>-46.2</v>
      </c>
      <c r="Y54" s="11"/>
      <c r="Z54" s="12">
        <v>-108.82</v>
      </c>
      <c r="AA54" s="12">
        <v>-342.44</v>
      </c>
      <c r="AB54" s="12"/>
      <c r="AC54" s="12"/>
      <c r="AD54" s="12">
        <v>-815.42</v>
      </c>
      <c r="AE54" s="12"/>
      <c r="AF54" s="12"/>
      <c r="AG54" s="12"/>
      <c r="AH54" s="12"/>
      <c r="AI54" s="12"/>
      <c r="AJ54" s="12">
        <v>-642.33000000000004</v>
      </c>
      <c r="AK54" s="12">
        <v>-682.1</v>
      </c>
      <c r="AL54" s="12">
        <f>SUM(AD54,X54:AA54)</f>
        <v>-1312.88</v>
      </c>
      <c r="AM54" s="11">
        <v>4246.71</v>
      </c>
    </row>
    <row r="55" spans="1:39" ht="16.5" customHeight="1">
      <c r="A55" s="4">
        <v>142</v>
      </c>
      <c r="B55" s="5" t="s">
        <v>107</v>
      </c>
      <c r="C55" s="1" t="s">
        <v>60</v>
      </c>
      <c r="D55" s="2" t="s">
        <v>141</v>
      </c>
      <c r="E55" s="11">
        <v>9169.2900000000009</v>
      </c>
      <c r="F55" s="11"/>
      <c r="G55" s="11">
        <v>4768.03</v>
      </c>
      <c r="H55" s="11"/>
      <c r="I55" s="11"/>
      <c r="J55" s="11"/>
      <c r="K55" s="11">
        <v>600</v>
      </c>
      <c r="L55" s="11"/>
      <c r="M55" s="11">
        <v>938.66</v>
      </c>
      <c r="N55" s="12"/>
      <c r="O55" s="12"/>
      <c r="P55" s="12"/>
      <c r="Q55" s="12"/>
      <c r="R55" s="11"/>
      <c r="S55" s="12">
        <v>-91.69</v>
      </c>
      <c r="T55" s="12">
        <v>-430.94</v>
      </c>
      <c r="U55" s="12"/>
      <c r="V55" s="11"/>
      <c r="W55" s="11"/>
      <c r="X55" s="12"/>
      <c r="Y55" s="11"/>
      <c r="Z55" s="12"/>
      <c r="AA55" s="12"/>
      <c r="AB55" s="12">
        <v>-1098.5899999999999</v>
      </c>
      <c r="AC55" s="12"/>
      <c r="AD55" s="12"/>
      <c r="AE55" s="12"/>
      <c r="AF55" s="12"/>
      <c r="AG55" s="12"/>
      <c r="AH55" s="12"/>
      <c r="AI55" s="12"/>
      <c r="AJ55" s="12">
        <v>-642.33000000000004</v>
      </c>
      <c r="AK55" s="12">
        <v>-3044.89</v>
      </c>
      <c r="AL55" s="12">
        <f>SUM(AB55,T55,S55)</f>
        <v>-1621.22</v>
      </c>
      <c r="AM55" s="11">
        <v>10167.540000000001</v>
      </c>
    </row>
    <row r="56" spans="1:39" ht="16.5" customHeight="1">
      <c r="A56" s="4">
        <v>117</v>
      </c>
      <c r="B56" s="5" t="s">
        <v>108</v>
      </c>
      <c r="C56" s="1" t="s">
        <v>37</v>
      </c>
      <c r="D56" s="2" t="s">
        <v>141</v>
      </c>
      <c r="E56" s="11">
        <f>(3257.94+R56)</f>
        <v>3657.94</v>
      </c>
      <c r="F56" s="11"/>
      <c r="G56" s="11">
        <v>1824.45</v>
      </c>
      <c r="H56" s="11"/>
      <c r="I56" s="11"/>
      <c r="J56" s="11"/>
      <c r="K56" s="11">
        <v>600</v>
      </c>
      <c r="L56" s="11">
        <v>649.57000000000005</v>
      </c>
      <c r="M56" s="11"/>
      <c r="N56" s="12"/>
      <c r="O56" s="12"/>
      <c r="P56" s="12"/>
      <c r="Q56" s="12"/>
      <c r="R56" s="11">
        <v>400</v>
      </c>
      <c r="S56" s="12"/>
      <c r="T56" s="12">
        <v>-1450.58</v>
      </c>
      <c r="U56" s="12"/>
      <c r="V56" s="11"/>
      <c r="W56" s="11"/>
      <c r="X56" s="12"/>
      <c r="Y56" s="1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>
        <v>-642.33000000000004</v>
      </c>
      <c r="AK56" s="12">
        <v>-588.15</v>
      </c>
      <c r="AL56" s="12">
        <f>SUM(T56)</f>
        <v>-1450.58</v>
      </c>
      <c r="AM56" s="11">
        <v>4050.9</v>
      </c>
    </row>
    <row r="57" spans="1:39" ht="16.5" customHeight="1">
      <c r="A57" s="4">
        <v>263</v>
      </c>
      <c r="B57" s="5" t="s">
        <v>109</v>
      </c>
      <c r="C57" s="1" t="s">
        <v>97</v>
      </c>
      <c r="D57" s="2" t="s">
        <v>147</v>
      </c>
      <c r="E57" s="11">
        <v>1055.29</v>
      </c>
      <c r="F57" s="11"/>
      <c r="G57" s="11"/>
      <c r="H57" s="11"/>
      <c r="I57" s="11"/>
      <c r="J57" s="11"/>
      <c r="K57" s="11">
        <v>600</v>
      </c>
      <c r="L57" s="11"/>
      <c r="M57" s="11"/>
      <c r="N57" s="12"/>
      <c r="O57" s="12"/>
      <c r="P57" s="12"/>
      <c r="Q57" s="12"/>
      <c r="R57" s="11"/>
      <c r="S57" s="12"/>
      <c r="T57" s="12"/>
      <c r="U57" s="12"/>
      <c r="V57" s="11"/>
      <c r="W57" s="11"/>
      <c r="X57" s="12"/>
      <c r="Y57" s="11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v>-84.42</v>
      </c>
      <c r="AK57" s="12">
        <v>0</v>
      </c>
      <c r="AL57" s="12">
        <f>SUM(X57)</f>
        <v>0</v>
      </c>
      <c r="AM57" s="11">
        <v>1570.87</v>
      </c>
    </row>
    <row r="58" spans="1:39" ht="16.5" customHeight="1">
      <c r="A58" s="4">
        <v>177</v>
      </c>
      <c r="B58" s="5" t="s">
        <v>110</v>
      </c>
      <c r="C58" s="1" t="s">
        <v>62</v>
      </c>
      <c r="D58" s="2" t="s">
        <v>141</v>
      </c>
      <c r="E58" s="11">
        <f>(1290.6+R58)</f>
        <v>1390.6</v>
      </c>
      <c r="F58" s="11"/>
      <c r="G58" s="11">
        <v>542.04999999999995</v>
      </c>
      <c r="H58" s="11"/>
      <c r="I58" s="11"/>
      <c r="J58" s="11"/>
      <c r="K58" s="11">
        <v>600</v>
      </c>
      <c r="L58" s="11"/>
      <c r="M58" s="11"/>
      <c r="N58" s="12"/>
      <c r="O58" s="12"/>
      <c r="P58" s="12">
        <v>-1.29</v>
      </c>
      <c r="Q58" s="12"/>
      <c r="R58" s="11">
        <v>100</v>
      </c>
      <c r="S58" s="12"/>
      <c r="T58" s="12"/>
      <c r="U58" s="12"/>
      <c r="V58" s="11"/>
      <c r="W58" s="11"/>
      <c r="X58" s="12">
        <v>-77</v>
      </c>
      <c r="Y58" s="11"/>
      <c r="Z58" s="12"/>
      <c r="AA58" s="12"/>
      <c r="AB58" s="12"/>
      <c r="AC58" s="12"/>
      <c r="AD58" s="12">
        <v>-402.31</v>
      </c>
      <c r="AE58" s="12"/>
      <c r="AF58" s="12"/>
      <c r="AG58" s="12"/>
      <c r="AH58" s="12"/>
      <c r="AI58" s="12"/>
      <c r="AJ58" s="12">
        <v>-173.93</v>
      </c>
      <c r="AK58" s="12">
        <v>0</v>
      </c>
      <c r="AL58" s="12">
        <f>SUM(AD58,X58,O58,P58,O58)</f>
        <v>-480.6</v>
      </c>
      <c r="AM58" s="11">
        <v>1878.12</v>
      </c>
    </row>
    <row r="59" spans="1:39" ht="16.5" customHeight="1">
      <c r="A59" s="4">
        <v>13</v>
      </c>
      <c r="B59" s="5" t="s">
        <v>111</v>
      </c>
      <c r="C59" s="1" t="s">
        <v>37</v>
      </c>
      <c r="D59" s="2" t="s">
        <v>144</v>
      </c>
      <c r="E59" s="11">
        <v>2739.55</v>
      </c>
      <c r="F59" s="11"/>
      <c r="G59" s="11">
        <v>2356.0100000000002</v>
      </c>
      <c r="H59" s="11"/>
      <c r="I59" s="11"/>
      <c r="J59" s="11"/>
      <c r="K59" s="11">
        <v>600</v>
      </c>
      <c r="L59" s="11"/>
      <c r="M59" s="11">
        <v>401.36</v>
      </c>
      <c r="N59" s="12"/>
      <c r="O59" s="12"/>
      <c r="P59" s="12"/>
      <c r="Q59" s="12"/>
      <c r="R59" s="11"/>
      <c r="S59" s="12"/>
      <c r="T59" s="12"/>
      <c r="U59" s="12"/>
      <c r="V59" s="11"/>
      <c r="W59" s="11"/>
      <c r="X59" s="12"/>
      <c r="Y59" s="11"/>
      <c r="Z59" s="12"/>
      <c r="AA59" s="12"/>
      <c r="AB59" s="12"/>
      <c r="AC59" s="12"/>
      <c r="AD59" s="12">
        <v>-699.93</v>
      </c>
      <c r="AE59" s="12"/>
      <c r="AF59" s="12"/>
      <c r="AG59" s="12"/>
      <c r="AH59" s="12"/>
      <c r="AI59" s="12"/>
      <c r="AJ59" s="12">
        <v>-604.66</v>
      </c>
      <c r="AK59" s="12">
        <v>-476.01</v>
      </c>
      <c r="AL59" s="12">
        <f>SUM(AD59)</f>
        <v>-699.93</v>
      </c>
      <c r="AM59" s="11">
        <v>4316.32</v>
      </c>
    </row>
    <row r="60" spans="1:39" ht="16.5" customHeight="1">
      <c r="A60" s="4">
        <v>141</v>
      </c>
      <c r="B60" s="5" t="s">
        <v>112</v>
      </c>
      <c r="C60" s="1" t="s">
        <v>48</v>
      </c>
      <c r="D60" s="2" t="s">
        <v>141</v>
      </c>
      <c r="E60" s="11">
        <f>(2536.6+V60)</f>
        <v>2624.0699999999997</v>
      </c>
      <c r="F60" s="11"/>
      <c r="G60" s="11">
        <v>1364.52</v>
      </c>
      <c r="H60" s="11"/>
      <c r="I60" s="11"/>
      <c r="J60" s="11"/>
      <c r="K60" s="11">
        <v>600</v>
      </c>
      <c r="L60" s="11">
        <v>951.76</v>
      </c>
      <c r="M60" s="11"/>
      <c r="N60" s="12"/>
      <c r="O60" s="12"/>
      <c r="P60" s="12">
        <v>-2.62</v>
      </c>
      <c r="Q60" s="12"/>
      <c r="R60" s="11"/>
      <c r="S60" s="12"/>
      <c r="T60" s="12">
        <v>-2430.9299999999998</v>
      </c>
      <c r="U60" s="12"/>
      <c r="V60" s="11">
        <v>87.47</v>
      </c>
      <c r="W60" s="11"/>
      <c r="X60" s="12">
        <v>-98.59</v>
      </c>
      <c r="Y60" s="11"/>
      <c r="Z60" s="12"/>
      <c r="AA60" s="12"/>
      <c r="AB60" s="12"/>
      <c r="AC60" s="12"/>
      <c r="AD60" s="12"/>
      <c r="AE60" s="12">
        <v>-27.27</v>
      </c>
      <c r="AF60" s="12"/>
      <c r="AG60" s="12"/>
      <c r="AH60" s="12"/>
      <c r="AI60" s="12"/>
      <c r="AJ60" s="12">
        <v>-543.42999999999995</v>
      </c>
      <c r="AK60" s="12">
        <v>-353.18</v>
      </c>
      <c r="AL60" s="12">
        <f>SUM(AE60,X60,T60,P60)</f>
        <v>-2559.41</v>
      </c>
      <c r="AM60" s="11">
        <v>2084.33</v>
      </c>
    </row>
    <row r="61" spans="1:39" ht="16.5" customHeight="1">
      <c r="A61" s="4">
        <v>156</v>
      </c>
      <c r="B61" s="5" t="s">
        <v>113</v>
      </c>
      <c r="C61" s="1" t="s">
        <v>37</v>
      </c>
      <c r="D61" s="2" t="s">
        <v>141</v>
      </c>
      <c r="E61" s="11">
        <v>2499.12</v>
      </c>
      <c r="F61" s="11"/>
      <c r="G61" s="11">
        <v>1199.58</v>
      </c>
      <c r="H61" s="11"/>
      <c r="I61" s="11"/>
      <c r="J61" s="11"/>
      <c r="K61" s="11">
        <v>600</v>
      </c>
      <c r="L61" s="11">
        <v>1070</v>
      </c>
      <c r="M61" s="11"/>
      <c r="N61" s="12"/>
      <c r="O61" s="12"/>
      <c r="P61" s="12">
        <v>-2.5</v>
      </c>
      <c r="Q61" s="12"/>
      <c r="R61" s="11"/>
      <c r="S61" s="12">
        <v>-24.99</v>
      </c>
      <c r="T61" s="12"/>
      <c r="U61" s="12"/>
      <c r="V61" s="11"/>
      <c r="W61" s="11"/>
      <c r="X61" s="12"/>
      <c r="Y61" s="11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>
        <v>-524.54999999999995</v>
      </c>
      <c r="AK61" s="12">
        <v>-318.8</v>
      </c>
      <c r="AL61" s="12">
        <f>SUM(S61,P61)</f>
        <v>-27.49</v>
      </c>
      <c r="AM61" s="11">
        <v>4497.8599999999997</v>
      </c>
    </row>
    <row r="62" spans="1:39" ht="16.5" customHeight="1">
      <c r="A62" s="4">
        <v>235</v>
      </c>
      <c r="B62" s="5" t="s">
        <v>114</v>
      </c>
      <c r="C62" s="1" t="s">
        <v>45</v>
      </c>
      <c r="D62" s="2" t="s">
        <v>141</v>
      </c>
      <c r="E62" s="11">
        <v>3324.18</v>
      </c>
      <c r="F62" s="11"/>
      <c r="G62" s="11">
        <v>465.39</v>
      </c>
      <c r="H62" s="11"/>
      <c r="I62" s="11"/>
      <c r="J62" s="11"/>
      <c r="K62" s="11">
        <v>600</v>
      </c>
      <c r="L62" s="11"/>
      <c r="M62" s="11"/>
      <c r="N62" s="12"/>
      <c r="O62" s="12"/>
      <c r="P62" s="12">
        <v>-2.5</v>
      </c>
      <c r="Q62" s="12"/>
      <c r="R62" s="11"/>
      <c r="S62" s="12"/>
      <c r="T62" s="12">
        <v>-430.94</v>
      </c>
      <c r="U62" s="12"/>
      <c r="V62" s="11"/>
      <c r="W62" s="11"/>
      <c r="X62" s="12">
        <v>-15.4</v>
      </c>
      <c r="Y62" s="11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>
        <v>-416.85</v>
      </c>
      <c r="AK62" s="12">
        <v>-151.11000000000001</v>
      </c>
      <c r="AL62" s="12">
        <f>SUM(X62,T62,P62)</f>
        <v>-448.84</v>
      </c>
      <c r="AM62" s="11">
        <v>3372.77</v>
      </c>
    </row>
    <row r="63" spans="1:39" ht="16.5" customHeight="1">
      <c r="A63" s="4">
        <v>268</v>
      </c>
      <c r="B63" s="5" t="s">
        <v>115</v>
      </c>
      <c r="C63" s="1" t="s">
        <v>45</v>
      </c>
      <c r="D63" s="2" t="s">
        <v>141</v>
      </c>
      <c r="E63" s="11">
        <f>(3102.57+V63)</f>
        <v>3324.1800000000003</v>
      </c>
      <c r="F63" s="11"/>
      <c r="G63" s="11"/>
      <c r="H63" s="11"/>
      <c r="I63" s="11"/>
      <c r="J63" s="11"/>
      <c r="K63" s="11">
        <v>600</v>
      </c>
      <c r="L63" s="11"/>
      <c r="M63" s="11"/>
      <c r="N63" s="12"/>
      <c r="O63" s="12"/>
      <c r="P63" s="12"/>
      <c r="Q63" s="12"/>
      <c r="R63" s="11"/>
      <c r="S63" s="12"/>
      <c r="T63" s="12">
        <v>-110.36</v>
      </c>
      <c r="U63" s="12"/>
      <c r="V63" s="11">
        <v>221.61</v>
      </c>
      <c r="W63" s="11"/>
      <c r="X63" s="12"/>
      <c r="Y63" s="11"/>
      <c r="Z63" s="12"/>
      <c r="AA63" s="12"/>
      <c r="AB63" s="12"/>
      <c r="AC63" s="12"/>
      <c r="AD63" s="12"/>
      <c r="AE63" s="12">
        <v>-54.54</v>
      </c>
      <c r="AF63" s="12"/>
      <c r="AG63" s="12"/>
      <c r="AH63" s="12"/>
      <c r="AI63" s="12"/>
      <c r="AJ63" s="12">
        <v>-365.65</v>
      </c>
      <c r="AK63" s="12">
        <v>-88.98</v>
      </c>
      <c r="AL63" s="12">
        <f>SUM(AE63,T63)</f>
        <v>-164.9</v>
      </c>
      <c r="AM63" s="11">
        <v>3304.65</v>
      </c>
    </row>
    <row r="64" spans="1:39" ht="16.5" customHeight="1">
      <c r="A64" s="4">
        <v>91</v>
      </c>
      <c r="B64" s="5" t="s">
        <v>116</v>
      </c>
      <c r="C64" s="1" t="s">
        <v>117</v>
      </c>
      <c r="D64" s="2" t="s">
        <v>142</v>
      </c>
      <c r="E64" s="11">
        <v>7581.85</v>
      </c>
      <c r="F64" s="11"/>
      <c r="G64" s="11">
        <v>5004.0200000000004</v>
      </c>
      <c r="H64" s="11"/>
      <c r="I64" s="11"/>
      <c r="J64" s="11"/>
      <c r="K64" s="11">
        <v>600</v>
      </c>
      <c r="L64" s="11">
        <v>843.91</v>
      </c>
      <c r="M64" s="11">
        <v>401.36</v>
      </c>
      <c r="N64" s="12"/>
      <c r="O64" s="12"/>
      <c r="P64" s="12"/>
      <c r="Q64" s="12"/>
      <c r="R64" s="11"/>
      <c r="S64" s="12">
        <v>-75.819999999999993</v>
      </c>
      <c r="T64" s="12">
        <v>-1924.76</v>
      </c>
      <c r="U64" s="12"/>
      <c r="V64" s="11"/>
      <c r="W64" s="11"/>
      <c r="X64" s="12"/>
      <c r="Y64" s="11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>
        <v>-642.33000000000004</v>
      </c>
      <c r="AK64" s="12">
        <v>-2757.56</v>
      </c>
      <c r="AL64" s="12">
        <f>SUM(T64,S64)</f>
        <v>-2000.58</v>
      </c>
      <c r="AM64" s="11">
        <v>9030.67</v>
      </c>
    </row>
    <row r="65" spans="1:39" ht="16.5" customHeight="1">
      <c r="A65" s="4">
        <v>88</v>
      </c>
      <c r="B65" s="5" t="s">
        <v>118</v>
      </c>
      <c r="C65" s="1" t="s">
        <v>48</v>
      </c>
      <c r="D65" s="2" t="s">
        <v>141</v>
      </c>
      <c r="E65" s="11">
        <v>2755.28</v>
      </c>
      <c r="F65" s="11"/>
      <c r="G65" s="11">
        <v>1818.48</v>
      </c>
      <c r="H65" s="11"/>
      <c r="I65" s="11"/>
      <c r="J65" s="11"/>
      <c r="K65" s="11">
        <v>600</v>
      </c>
      <c r="L65" s="11">
        <v>1125.51</v>
      </c>
      <c r="M65" s="11"/>
      <c r="N65" s="12"/>
      <c r="O65" s="12"/>
      <c r="P65" s="12"/>
      <c r="Q65" s="12"/>
      <c r="R65" s="11"/>
      <c r="S65" s="12">
        <v>-27.55</v>
      </c>
      <c r="T65" s="12"/>
      <c r="U65" s="12"/>
      <c r="V65" s="11"/>
      <c r="W65" s="11"/>
      <c r="X65" s="12"/>
      <c r="Y65" s="11"/>
      <c r="Z65" s="12"/>
      <c r="AA65" s="12">
        <v>-185.38</v>
      </c>
      <c r="AB65" s="12">
        <v>-166.28</v>
      </c>
      <c r="AC65" s="12">
        <v>-971.99</v>
      </c>
      <c r="AD65" s="12"/>
      <c r="AE65" s="12"/>
      <c r="AF65" s="12"/>
      <c r="AG65" s="12"/>
      <c r="AH65" s="12"/>
      <c r="AI65" s="12">
        <v>-286.69</v>
      </c>
      <c r="AJ65" s="12">
        <v>-626.91</v>
      </c>
      <c r="AK65" s="12">
        <v>-525.54</v>
      </c>
      <c r="AL65" s="12">
        <f>(AI65+AC65+AB65+AA65+S65)</f>
        <v>-1637.89</v>
      </c>
      <c r="AM65" s="11">
        <v>3508.93</v>
      </c>
    </row>
    <row r="66" spans="1:39" ht="16.5" customHeight="1">
      <c r="A66" s="4">
        <v>266</v>
      </c>
      <c r="B66" s="5" t="s">
        <v>119</v>
      </c>
      <c r="C66" s="1" t="s">
        <v>41</v>
      </c>
      <c r="D66" s="2" t="s">
        <v>141</v>
      </c>
      <c r="E66" s="11">
        <v>1774.18</v>
      </c>
      <c r="F66" s="11"/>
      <c r="G66" s="11">
        <v>35.479999999999997</v>
      </c>
      <c r="H66" s="11"/>
      <c r="I66" s="11"/>
      <c r="J66" s="11"/>
      <c r="K66" s="11">
        <v>600</v>
      </c>
      <c r="L66" s="11"/>
      <c r="M66" s="11"/>
      <c r="N66" s="12"/>
      <c r="O66" s="12"/>
      <c r="P66" s="12">
        <v>-1.77</v>
      </c>
      <c r="Q66" s="12"/>
      <c r="R66" s="11"/>
      <c r="S66" s="12"/>
      <c r="T66" s="12"/>
      <c r="U66" s="12"/>
      <c r="V66" s="11"/>
      <c r="W66" s="11"/>
      <c r="X66" s="12"/>
      <c r="Y66" s="1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>
        <v>-162.86000000000001</v>
      </c>
      <c r="AK66" s="12">
        <v>0</v>
      </c>
      <c r="AL66" s="12">
        <f>SUM(P66)</f>
        <v>-1.77</v>
      </c>
      <c r="AM66" s="11">
        <v>2245.0300000000002</v>
      </c>
    </row>
    <row r="67" spans="1:39" ht="16.5" customHeight="1">
      <c r="A67" s="4">
        <v>124</v>
      </c>
      <c r="B67" s="5" t="s">
        <v>120</v>
      </c>
      <c r="C67" s="1" t="s">
        <v>48</v>
      </c>
      <c r="D67" s="2" t="s">
        <v>144</v>
      </c>
      <c r="E67" s="11">
        <v>2624.07</v>
      </c>
      <c r="F67" s="11"/>
      <c r="G67" s="11">
        <v>1417</v>
      </c>
      <c r="H67" s="11"/>
      <c r="I67" s="11"/>
      <c r="J67" s="11"/>
      <c r="K67" s="11">
        <v>600</v>
      </c>
      <c r="L67" s="11">
        <v>506.11</v>
      </c>
      <c r="M67" s="11"/>
      <c r="N67" s="12"/>
      <c r="O67" s="12"/>
      <c r="P67" s="12"/>
      <c r="Q67" s="12"/>
      <c r="R67" s="11"/>
      <c r="S67" s="12"/>
      <c r="T67" s="12"/>
      <c r="U67" s="12"/>
      <c r="V67" s="11"/>
      <c r="W67" s="11"/>
      <c r="X67" s="12"/>
      <c r="Y67" s="11"/>
      <c r="Z67" s="12"/>
      <c r="AA67" s="12"/>
      <c r="AB67" s="12"/>
      <c r="AC67" s="12"/>
      <c r="AD67" s="12">
        <v>-181.57</v>
      </c>
      <c r="AE67" s="12"/>
      <c r="AF67" s="12"/>
      <c r="AG67" s="12"/>
      <c r="AH67" s="12"/>
      <c r="AI67" s="12"/>
      <c r="AJ67" s="12">
        <v>-500.18</v>
      </c>
      <c r="AK67" s="12">
        <v>-274.45</v>
      </c>
      <c r="AL67" s="12">
        <f>SUM(AD67)</f>
        <v>-181.57</v>
      </c>
      <c r="AM67" s="11">
        <v>4190.9799999999996</v>
      </c>
    </row>
    <row r="68" spans="1:39" ht="16.5" customHeight="1">
      <c r="A68" s="4">
        <v>146</v>
      </c>
      <c r="B68" s="5" t="s">
        <v>121</v>
      </c>
      <c r="C68" s="1" t="s">
        <v>60</v>
      </c>
      <c r="D68" s="2" t="s">
        <v>141</v>
      </c>
      <c r="E68" s="11">
        <v>9169.2900000000009</v>
      </c>
      <c r="F68" s="11"/>
      <c r="G68" s="11">
        <v>4768.03</v>
      </c>
      <c r="H68" s="11"/>
      <c r="I68" s="11"/>
      <c r="J68" s="11"/>
      <c r="K68" s="11">
        <v>600</v>
      </c>
      <c r="L68" s="11">
        <v>501.32</v>
      </c>
      <c r="M68" s="11">
        <v>1004.69</v>
      </c>
      <c r="N68" s="12"/>
      <c r="O68" s="12"/>
      <c r="P68" s="12"/>
      <c r="Q68" s="12"/>
      <c r="R68" s="11"/>
      <c r="S68" s="12">
        <v>-91.69</v>
      </c>
      <c r="T68" s="12">
        <v>-937.11</v>
      </c>
      <c r="U68" s="12"/>
      <c r="V68" s="11"/>
      <c r="W68" s="11"/>
      <c r="X68" s="12"/>
      <c r="Y68" s="11"/>
      <c r="Z68" s="12"/>
      <c r="AA68" s="12"/>
      <c r="AB68" s="12"/>
      <c r="AC68" s="12">
        <v>-1319.27</v>
      </c>
      <c r="AD68" s="12"/>
      <c r="AE68" s="12"/>
      <c r="AF68" s="12"/>
      <c r="AG68" s="12"/>
      <c r="AH68" s="12"/>
      <c r="AI68" s="12"/>
      <c r="AJ68" s="12">
        <v>-642.33000000000004</v>
      </c>
      <c r="AK68" s="12">
        <v>-3044.5</v>
      </c>
      <c r="AL68" s="12">
        <f>SUM(AC68,T68,S68)</f>
        <v>-2348.0700000000002</v>
      </c>
      <c r="AM68" s="11">
        <v>10008.43</v>
      </c>
    </row>
    <row r="69" spans="1:39" ht="16.5" customHeight="1">
      <c r="A69" s="4">
        <v>161</v>
      </c>
      <c r="B69" s="5" t="s">
        <v>122</v>
      </c>
      <c r="C69" s="1" t="s">
        <v>37</v>
      </c>
      <c r="D69" s="2" t="s">
        <v>141</v>
      </c>
      <c r="E69" s="11">
        <v>3132.97</v>
      </c>
      <c r="F69" s="11"/>
      <c r="G69" s="11">
        <v>1441.17</v>
      </c>
      <c r="H69" s="11"/>
      <c r="I69" s="11"/>
      <c r="J69" s="11"/>
      <c r="K69" s="11">
        <v>600</v>
      </c>
      <c r="L69" s="11">
        <v>649.57000000000005</v>
      </c>
      <c r="M69" s="11">
        <v>938.66</v>
      </c>
      <c r="N69" s="12"/>
      <c r="O69" s="12"/>
      <c r="P69" s="12">
        <v>-3.13</v>
      </c>
      <c r="Q69" s="12"/>
      <c r="R69" s="11"/>
      <c r="S69" s="12">
        <v>-31.33</v>
      </c>
      <c r="T69" s="12">
        <v>-543.02</v>
      </c>
      <c r="U69" s="12"/>
      <c r="V69" s="11"/>
      <c r="W69" s="11"/>
      <c r="X69" s="12"/>
      <c r="Y69" s="11"/>
      <c r="Z69" s="12"/>
      <c r="AA69" s="12"/>
      <c r="AB69" s="12"/>
      <c r="AC69" s="12"/>
      <c r="AD69" s="12">
        <v>-1148.6500000000001</v>
      </c>
      <c r="AE69" s="12"/>
      <c r="AF69" s="12"/>
      <c r="AG69" s="12"/>
      <c r="AH69" s="12"/>
      <c r="AI69" s="12"/>
      <c r="AJ69" s="12">
        <v>-642.33000000000004</v>
      </c>
      <c r="AK69" s="12">
        <v>-596.51</v>
      </c>
      <c r="AL69" s="12">
        <f>SUM(AD69,T69,S69,P69)</f>
        <v>-1726.13</v>
      </c>
      <c r="AM69" s="11">
        <v>3797.4</v>
      </c>
    </row>
    <row r="70" spans="1:39" ht="16.5" customHeight="1">
      <c r="A70" s="4">
        <v>137</v>
      </c>
      <c r="B70" s="5" t="s">
        <v>123</v>
      </c>
      <c r="C70" s="1" t="s">
        <v>48</v>
      </c>
      <c r="D70" s="2" t="s">
        <v>141</v>
      </c>
      <c r="E70" s="11">
        <v>3587.05</v>
      </c>
      <c r="F70" s="11"/>
      <c r="G70" s="11">
        <v>1865.27</v>
      </c>
      <c r="H70" s="11"/>
      <c r="I70" s="11"/>
      <c r="J70" s="11"/>
      <c r="K70" s="11">
        <v>600</v>
      </c>
      <c r="L70" s="11"/>
      <c r="M70" s="11">
        <v>1004.69</v>
      </c>
      <c r="N70" s="12"/>
      <c r="O70" s="12"/>
      <c r="P70" s="12"/>
      <c r="Q70" s="12"/>
      <c r="R70" s="11"/>
      <c r="S70" s="12">
        <v>-35.869999999999997</v>
      </c>
      <c r="T70" s="12"/>
      <c r="U70" s="12"/>
      <c r="V70" s="11"/>
      <c r="W70" s="11"/>
      <c r="X70" s="12"/>
      <c r="Y70" s="11"/>
      <c r="Z70" s="12"/>
      <c r="AA70" s="12"/>
      <c r="AB70" s="12"/>
      <c r="AC70" s="12">
        <v>-349.02</v>
      </c>
      <c r="AD70" s="12">
        <v>-1599.8</v>
      </c>
      <c r="AE70" s="12"/>
      <c r="AF70" s="12"/>
      <c r="AG70" s="12"/>
      <c r="AH70" s="12"/>
      <c r="AI70" s="12"/>
      <c r="AJ70" s="12">
        <v>-642.33000000000004</v>
      </c>
      <c r="AK70" s="12">
        <v>-729.68</v>
      </c>
      <c r="AL70" s="12">
        <f>SUM(AD70,AC70,S70)</f>
        <v>-1984.6899999999998</v>
      </c>
      <c r="AM70" s="11">
        <v>3700.31</v>
      </c>
    </row>
    <row r="71" spans="1:39" ht="16.5" customHeight="1">
      <c r="A71" s="4">
        <v>179</v>
      </c>
      <c r="B71" s="5" t="s">
        <v>124</v>
      </c>
      <c r="C71" s="1" t="s">
        <v>37</v>
      </c>
      <c r="D71" s="2" t="s">
        <v>141</v>
      </c>
      <c r="E71" s="11">
        <v>2499.12</v>
      </c>
      <c r="F71" s="11"/>
      <c r="G71" s="11">
        <v>1049.6300000000001</v>
      </c>
      <c r="H71" s="11"/>
      <c r="I71" s="11"/>
      <c r="J71" s="11"/>
      <c r="K71" s="11">
        <v>600</v>
      </c>
      <c r="L71" s="11">
        <v>428</v>
      </c>
      <c r="M71" s="11"/>
      <c r="N71" s="12"/>
      <c r="O71" s="12">
        <v>-83.3</v>
      </c>
      <c r="P71" s="12">
        <v>-2.5</v>
      </c>
      <c r="Q71" s="12">
        <v>-83.3</v>
      </c>
      <c r="R71" s="11"/>
      <c r="S71" s="12"/>
      <c r="T71" s="12">
        <v>-348.41</v>
      </c>
      <c r="U71" s="12"/>
      <c r="V71" s="11"/>
      <c r="W71" s="11"/>
      <c r="X71" s="12">
        <v>-46.2</v>
      </c>
      <c r="Y71" s="11"/>
      <c r="Z71" s="12"/>
      <c r="AA71" s="12">
        <v>-166.21</v>
      </c>
      <c r="AB71" s="12"/>
      <c r="AC71" s="12"/>
      <c r="AD71" s="12"/>
      <c r="AE71" s="12">
        <v>-27.27</v>
      </c>
      <c r="AF71" s="12"/>
      <c r="AG71" s="12"/>
      <c r="AH71" s="12"/>
      <c r="AI71" s="12"/>
      <c r="AJ71" s="12">
        <v>-428.27</v>
      </c>
      <c r="AK71" s="12">
        <v>-79.66</v>
      </c>
      <c r="AL71" s="12">
        <f>SUM(AE71,AA71,X71,T71,O71:Q71)</f>
        <v>-757.18999999999994</v>
      </c>
      <c r="AM71" s="11">
        <v>3311.63</v>
      </c>
    </row>
    <row r="72" spans="1:39" ht="16.5" customHeight="1">
      <c r="A72" s="4">
        <v>232</v>
      </c>
      <c r="B72" s="5" t="s">
        <v>125</v>
      </c>
      <c r="C72" s="1" t="s">
        <v>57</v>
      </c>
      <c r="D72" s="2" t="s">
        <v>141</v>
      </c>
      <c r="E72" s="11">
        <v>2345.89</v>
      </c>
      <c r="F72" s="11"/>
      <c r="G72" s="11">
        <v>328.42</v>
      </c>
      <c r="H72" s="11"/>
      <c r="I72" s="11"/>
      <c r="J72" s="11"/>
      <c r="K72" s="11">
        <v>600</v>
      </c>
      <c r="L72" s="11"/>
      <c r="M72" s="11"/>
      <c r="N72" s="12"/>
      <c r="O72" s="12"/>
      <c r="P72" s="12">
        <v>-2.35</v>
      </c>
      <c r="Q72" s="12"/>
      <c r="R72" s="11"/>
      <c r="S72" s="12"/>
      <c r="T72" s="12"/>
      <c r="U72" s="12"/>
      <c r="V72" s="11"/>
      <c r="W72" s="11"/>
      <c r="X72" s="12"/>
      <c r="Y72" s="11"/>
      <c r="Z72" s="12"/>
      <c r="AA72" s="12">
        <v>-285.19</v>
      </c>
      <c r="AB72" s="12"/>
      <c r="AC72" s="12"/>
      <c r="AD72" s="12"/>
      <c r="AE72" s="12"/>
      <c r="AF72" s="12"/>
      <c r="AG72" s="12"/>
      <c r="AH72" s="12"/>
      <c r="AI72" s="12"/>
      <c r="AJ72" s="12">
        <v>-240.68</v>
      </c>
      <c r="AK72" s="12">
        <v>-39.72</v>
      </c>
      <c r="AL72" s="12">
        <f>SUM(AA72,P72)</f>
        <v>-287.54000000000002</v>
      </c>
      <c r="AM72" s="11">
        <v>2706.37</v>
      </c>
    </row>
    <row r="73" spans="1:39" ht="16.5" customHeight="1">
      <c r="A73" s="4">
        <v>248</v>
      </c>
      <c r="B73" s="5" t="s">
        <v>126</v>
      </c>
      <c r="C73" s="1" t="s">
        <v>41</v>
      </c>
      <c r="D73" s="2" t="s">
        <v>141</v>
      </c>
      <c r="E73" s="11">
        <f>(F73)</f>
        <v>1951.59</v>
      </c>
      <c r="F73" s="11">
        <v>1951.59</v>
      </c>
      <c r="G73" s="11"/>
      <c r="H73" s="11"/>
      <c r="I73" s="11"/>
      <c r="J73" s="11"/>
      <c r="K73" s="11">
        <v>600</v>
      </c>
      <c r="L73" s="11"/>
      <c r="M73" s="11"/>
      <c r="N73" s="12"/>
      <c r="O73" s="12"/>
      <c r="P73" s="12"/>
      <c r="Q73" s="12"/>
      <c r="R73" s="11"/>
      <c r="S73" s="12"/>
      <c r="T73" s="12"/>
      <c r="U73" s="12"/>
      <c r="V73" s="11"/>
      <c r="W73" s="11"/>
      <c r="X73" s="12">
        <v>-30.8</v>
      </c>
      <c r="Y73" s="11"/>
      <c r="Z73" s="12">
        <v>-81.23</v>
      </c>
      <c r="AA73" s="12"/>
      <c r="AB73" s="12"/>
      <c r="AC73" s="12">
        <v>-485.82</v>
      </c>
      <c r="AD73" s="12"/>
      <c r="AE73" s="12"/>
      <c r="AF73" s="12"/>
      <c r="AG73" s="12"/>
      <c r="AH73" s="12"/>
      <c r="AI73" s="12"/>
      <c r="AJ73" s="12">
        <v>-175.64</v>
      </c>
      <c r="AK73" s="12">
        <v>0</v>
      </c>
      <c r="AL73" s="12">
        <f>SUM(AC73,X73:Z73)</f>
        <v>-597.85</v>
      </c>
      <c r="AM73" s="11">
        <v>1778.1</v>
      </c>
    </row>
    <row r="74" spans="1:39" ht="16.5" customHeight="1">
      <c r="A74" s="4">
        <v>191</v>
      </c>
      <c r="B74" s="5" t="s">
        <v>127</v>
      </c>
      <c r="C74" s="1" t="s">
        <v>69</v>
      </c>
      <c r="D74" s="2" t="s">
        <v>141</v>
      </c>
      <c r="E74" s="11">
        <v>4709.25</v>
      </c>
      <c r="F74" s="11"/>
      <c r="G74" s="11">
        <v>1036.04</v>
      </c>
      <c r="H74" s="11"/>
      <c r="I74" s="11"/>
      <c r="J74" s="11"/>
      <c r="K74" s="11">
        <v>600</v>
      </c>
      <c r="L74" s="11"/>
      <c r="M74" s="11"/>
      <c r="N74" s="12"/>
      <c r="O74" s="12"/>
      <c r="P74" s="12"/>
      <c r="Q74" s="12"/>
      <c r="R74" s="11"/>
      <c r="S74" s="12"/>
      <c r="T74" s="12"/>
      <c r="U74" s="12"/>
      <c r="V74" s="11"/>
      <c r="W74" s="11"/>
      <c r="X74" s="12">
        <v>-46.2</v>
      </c>
      <c r="Y74" s="11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>
        <v>-631.98</v>
      </c>
      <c r="AK74" s="12">
        <v>-536.79999999999995</v>
      </c>
      <c r="AL74" s="12">
        <f>SUM(X74)</f>
        <v>-46.2</v>
      </c>
      <c r="AM74" s="11">
        <v>5130.3100000000004</v>
      </c>
    </row>
    <row r="75" spans="1:39" ht="16.5" customHeight="1">
      <c r="A75" s="4">
        <v>46</v>
      </c>
      <c r="B75" s="5" t="s">
        <v>128</v>
      </c>
      <c r="C75" s="1" t="s">
        <v>62</v>
      </c>
      <c r="D75" s="2" t="s">
        <v>141</v>
      </c>
      <c r="E75" s="11">
        <v>1422.89</v>
      </c>
      <c r="F75" s="11"/>
      <c r="G75" s="11">
        <v>1109.8499999999999</v>
      </c>
      <c r="H75" s="11"/>
      <c r="I75" s="11"/>
      <c r="J75" s="11"/>
      <c r="K75" s="11">
        <v>600</v>
      </c>
      <c r="L75" s="11"/>
      <c r="M75" s="11"/>
      <c r="N75" s="12"/>
      <c r="O75" s="12"/>
      <c r="P75" s="12"/>
      <c r="Q75" s="12"/>
      <c r="R75" s="11"/>
      <c r="S75" s="12"/>
      <c r="T75" s="12"/>
      <c r="U75" s="12"/>
      <c r="V75" s="11"/>
      <c r="W75" s="11"/>
      <c r="X75" s="12">
        <v>-30.8</v>
      </c>
      <c r="Y75" s="11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>
        <v>-227.94</v>
      </c>
      <c r="AK75" s="12">
        <v>-30.06</v>
      </c>
      <c r="AL75" s="12">
        <f>SUM(X75)</f>
        <v>-30.8</v>
      </c>
      <c r="AM75" s="11">
        <v>2843.94</v>
      </c>
    </row>
    <row r="76" spans="1:39" ht="16.5" customHeight="1">
      <c r="A76" s="4">
        <v>114</v>
      </c>
      <c r="B76" s="5" t="s">
        <v>129</v>
      </c>
      <c r="C76" s="1" t="s">
        <v>93</v>
      </c>
      <c r="D76" s="2" t="s">
        <v>141</v>
      </c>
      <c r="E76" s="11">
        <v>2439.4499999999998</v>
      </c>
      <c r="F76" s="11"/>
      <c r="G76" s="11">
        <v>1366.09</v>
      </c>
      <c r="H76" s="11"/>
      <c r="I76" s="11"/>
      <c r="J76" s="11"/>
      <c r="K76" s="11">
        <v>600</v>
      </c>
      <c r="L76" s="11"/>
      <c r="M76" s="11"/>
      <c r="N76" s="12"/>
      <c r="O76" s="12"/>
      <c r="P76" s="12">
        <v>-2.44</v>
      </c>
      <c r="Q76" s="12"/>
      <c r="R76" s="11"/>
      <c r="S76" s="12">
        <v>-24.39</v>
      </c>
      <c r="T76" s="12"/>
      <c r="U76" s="12"/>
      <c r="V76" s="11"/>
      <c r="W76" s="11"/>
      <c r="X76" s="12">
        <v>-15.4</v>
      </c>
      <c r="Y76" s="11"/>
      <c r="Z76" s="12">
        <v>-209.75</v>
      </c>
      <c r="AA76" s="12">
        <v>-130.02000000000001</v>
      </c>
      <c r="AB76" s="12"/>
      <c r="AC76" s="12"/>
      <c r="AD76" s="12">
        <v>-433.75</v>
      </c>
      <c r="AE76" s="12"/>
      <c r="AF76" s="12"/>
      <c r="AG76" s="12"/>
      <c r="AH76" s="12"/>
      <c r="AI76" s="12"/>
      <c r="AJ76" s="12">
        <v>-418.6</v>
      </c>
      <c r="AK76" s="12">
        <v>-153.24</v>
      </c>
      <c r="AL76" s="12">
        <f>SUM(AD76,X76:AA76,S76,P76)</f>
        <v>-815.75</v>
      </c>
      <c r="AM76" s="11">
        <v>3017.95</v>
      </c>
    </row>
    <row r="77" spans="1:39" ht="16.5" customHeight="1">
      <c r="A77" s="4">
        <v>126</v>
      </c>
      <c r="B77" s="5" t="s">
        <v>130</v>
      </c>
      <c r="C77" s="1" t="s">
        <v>86</v>
      </c>
      <c r="D77" s="2" t="s">
        <v>141</v>
      </c>
      <c r="E77" s="11">
        <f>(5923.85+R77)</f>
        <v>6323.85</v>
      </c>
      <c r="F77" s="11"/>
      <c r="G77" s="11">
        <v>3198.88</v>
      </c>
      <c r="H77" s="11"/>
      <c r="I77" s="11"/>
      <c r="J77" s="11"/>
      <c r="K77" s="11">
        <v>600</v>
      </c>
      <c r="L77" s="11">
        <v>1660.82</v>
      </c>
      <c r="M77" s="11"/>
      <c r="N77" s="12"/>
      <c r="O77" s="12"/>
      <c r="P77" s="12"/>
      <c r="Q77" s="12"/>
      <c r="R77" s="11">
        <v>400</v>
      </c>
      <c r="S77" s="12"/>
      <c r="T77" s="12">
        <v>-1062.8800000000001</v>
      </c>
      <c r="U77" s="12"/>
      <c r="V77" s="11"/>
      <c r="W77" s="11"/>
      <c r="X77" s="12">
        <v>-15.4</v>
      </c>
      <c r="Y77" s="11"/>
      <c r="Z77" s="12">
        <v>-96.18</v>
      </c>
      <c r="AA77" s="12">
        <v>-203.41</v>
      </c>
      <c r="AB77" s="12">
        <v>-857.55</v>
      </c>
      <c r="AC77" s="12">
        <v>-599.58000000000004</v>
      </c>
      <c r="AD77" s="12"/>
      <c r="AE77" s="12"/>
      <c r="AF77" s="12"/>
      <c r="AG77" s="12"/>
      <c r="AH77" s="12"/>
      <c r="AI77" s="12"/>
      <c r="AJ77" s="12">
        <v>-642.33000000000004</v>
      </c>
      <c r="AK77" s="12">
        <v>-1977.34</v>
      </c>
      <c r="AL77" s="12">
        <f>SUM(AL74:AL76,X77:AC77,S77,T77,S77)</f>
        <v>-3727.75</v>
      </c>
      <c r="AM77" s="11">
        <v>6328.88</v>
      </c>
    </row>
    <row r="78" spans="1:39" ht="16.5" customHeight="1">
      <c r="A78" s="4">
        <v>185</v>
      </c>
      <c r="B78" s="5" t="s">
        <v>131</v>
      </c>
      <c r="C78" s="1" t="s">
        <v>48</v>
      </c>
      <c r="D78" s="2" t="s">
        <v>141</v>
      </c>
      <c r="E78" s="11">
        <v>2380.11</v>
      </c>
      <c r="F78" s="11"/>
      <c r="G78" s="11">
        <v>856.84</v>
      </c>
      <c r="H78" s="11"/>
      <c r="I78" s="11"/>
      <c r="J78" s="11"/>
      <c r="K78" s="11">
        <v>600</v>
      </c>
      <c r="L78" s="11">
        <v>855.68</v>
      </c>
      <c r="M78" s="11"/>
      <c r="N78" s="12"/>
      <c r="O78" s="12"/>
      <c r="P78" s="12">
        <v>-2.38</v>
      </c>
      <c r="Q78" s="12"/>
      <c r="R78" s="11"/>
      <c r="S78" s="12"/>
      <c r="T78" s="12"/>
      <c r="U78" s="12">
        <v>-967.86</v>
      </c>
      <c r="V78" s="11"/>
      <c r="W78" s="11"/>
      <c r="X78" s="12">
        <v>-61.6</v>
      </c>
      <c r="Y78" s="11"/>
      <c r="Z78" s="12"/>
      <c r="AA78" s="12">
        <v>-440.56</v>
      </c>
      <c r="AB78" s="12"/>
      <c r="AC78" s="12">
        <v>-361.34</v>
      </c>
      <c r="AD78" s="12"/>
      <c r="AE78" s="12"/>
      <c r="AF78" s="12"/>
      <c r="AG78" s="12"/>
      <c r="AH78" s="12"/>
      <c r="AI78" s="12">
        <v>-227.51</v>
      </c>
      <c r="AJ78" s="12">
        <v>-450.18</v>
      </c>
      <c r="AK78" s="12">
        <v>-57.79</v>
      </c>
      <c r="AL78" s="12">
        <f>(AI78+AC78+AA78+X78+U78+P78)</f>
        <v>-2061.25</v>
      </c>
      <c r="AM78" s="11">
        <v>2123.41</v>
      </c>
    </row>
    <row r="79" spans="1:39" ht="16.5" customHeight="1">
      <c r="A79" s="4">
        <v>178</v>
      </c>
      <c r="B79" s="5" t="s">
        <v>132</v>
      </c>
      <c r="C79" s="1" t="s">
        <v>37</v>
      </c>
      <c r="D79" s="2" t="s">
        <v>141</v>
      </c>
      <c r="E79" s="11">
        <v>2499.12</v>
      </c>
      <c r="F79" s="11"/>
      <c r="G79" s="11">
        <v>1049.6300000000001</v>
      </c>
      <c r="H79" s="11"/>
      <c r="I79" s="11"/>
      <c r="J79" s="11"/>
      <c r="K79" s="11">
        <v>600</v>
      </c>
      <c r="L79" s="11">
        <v>388.41</v>
      </c>
      <c r="M79" s="11">
        <v>765.05</v>
      </c>
      <c r="N79" s="12"/>
      <c r="O79" s="12"/>
      <c r="P79" s="12">
        <v>-2.5</v>
      </c>
      <c r="Q79" s="12"/>
      <c r="R79" s="11"/>
      <c r="S79" s="12"/>
      <c r="T79" s="12">
        <v>-1285.52</v>
      </c>
      <c r="U79" s="12"/>
      <c r="V79" s="11"/>
      <c r="W79" s="11"/>
      <c r="X79" s="12">
        <v>-62.14</v>
      </c>
      <c r="Y79" s="11"/>
      <c r="Z79" s="12"/>
      <c r="AA79" s="12"/>
      <c r="AB79" s="12">
        <v>-159.86000000000001</v>
      </c>
      <c r="AC79" s="12"/>
      <c r="AD79" s="12"/>
      <c r="AE79" s="12"/>
      <c r="AF79" s="12"/>
      <c r="AG79" s="12"/>
      <c r="AH79" s="12"/>
      <c r="AI79" s="12"/>
      <c r="AJ79" s="12">
        <v>-517.24</v>
      </c>
      <c r="AK79" s="12">
        <v>-305.49</v>
      </c>
      <c r="AL79" s="12">
        <f>SUM(AB79,X79,T79,P79)</f>
        <v>-1510.02</v>
      </c>
      <c r="AM79" s="11">
        <v>2969.46</v>
      </c>
    </row>
    <row r="80" spans="1:39" ht="16.5" customHeight="1">
      <c r="A80" s="4">
        <v>175</v>
      </c>
      <c r="B80" s="5" t="s">
        <v>133</v>
      </c>
      <c r="C80" s="1" t="s">
        <v>37</v>
      </c>
      <c r="D80" s="2" t="s">
        <v>141</v>
      </c>
      <c r="E80" s="11">
        <v>2499.12</v>
      </c>
      <c r="F80" s="11"/>
      <c r="G80" s="11">
        <v>1099.6099999999999</v>
      </c>
      <c r="H80" s="11"/>
      <c r="I80" s="11"/>
      <c r="J80" s="11"/>
      <c r="K80" s="11">
        <v>600</v>
      </c>
      <c r="L80" s="11">
        <v>535</v>
      </c>
      <c r="M80" s="11"/>
      <c r="N80" s="12"/>
      <c r="O80" s="12"/>
      <c r="P80" s="12">
        <v>-2.5</v>
      </c>
      <c r="Q80" s="12"/>
      <c r="R80" s="11"/>
      <c r="S80" s="12">
        <v>-24.99</v>
      </c>
      <c r="T80" s="12">
        <v>-111.89</v>
      </c>
      <c r="U80" s="12"/>
      <c r="V80" s="11"/>
      <c r="W80" s="11"/>
      <c r="X80" s="12">
        <v>-20.98</v>
      </c>
      <c r="Y80" s="11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>
        <v>-454.71</v>
      </c>
      <c r="AK80" s="12">
        <v>-197.05</v>
      </c>
      <c r="AL80" s="12">
        <f>SUM(X80,T80,S80,P80)</f>
        <v>-160.36000000000001</v>
      </c>
      <c r="AM80" s="11">
        <v>3921.61</v>
      </c>
    </row>
    <row r="81" spans="1:39" ht="16.5" customHeight="1">
      <c r="A81" s="4">
        <v>267</v>
      </c>
      <c r="B81" s="5" t="s">
        <v>134</v>
      </c>
      <c r="C81" s="1" t="s">
        <v>45</v>
      </c>
      <c r="D81" s="2" t="s">
        <v>141</v>
      </c>
      <c r="E81" s="11">
        <v>3324.18</v>
      </c>
      <c r="F81" s="11"/>
      <c r="G81" s="11"/>
      <c r="H81" s="11"/>
      <c r="I81" s="11"/>
      <c r="J81" s="11"/>
      <c r="K81" s="11">
        <v>600</v>
      </c>
      <c r="L81" s="11"/>
      <c r="M81" s="11"/>
      <c r="N81" s="12"/>
      <c r="O81" s="12"/>
      <c r="P81" s="12"/>
      <c r="Q81" s="12"/>
      <c r="R81" s="11"/>
      <c r="S81" s="12"/>
      <c r="T81" s="12"/>
      <c r="U81" s="12"/>
      <c r="V81" s="11"/>
      <c r="W81" s="11"/>
      <c r="X81" s="12"/>
      <c r="Y81" s="11"/>
      <c r="Z81" s="12">
        <v>-39.76</v>
      </c>
      <c r="AA81" s="12">
        <v>-200.01</v>
      </c>
      <c r="AB81" s="12">
        <v>-650.49</v>
      </c>
      <c r="AC81" s="12"/>
      <c r="AD81" s="12"/>
      <c r="AE81" s="12"/>
      <c r="AF81" s="12"/>
      <c r="AG81" s="12"/>
      <c r="AH81" s="12"/>
      <c r="AI81" s="12"/>
      <c r="AJ81" s="12">
        <v>-365.65</v>
      </c>
      <c r="AK81" s="12">
        <v>-88.98</v>
      </c>
      <c r="AL81" s="12">
        <f>SUM(AB81,AA81,Z81)</f>
        <v>-890.26</v>
      </c>
      <c r="AM81" s="11">
        <v>2579.29</v>
      </c>
    </row>
    <row r="82" spans="1:39" ht="16.5" customHeight="1">
      <c r="A82" s="4">
        <v>193</v>
      </c>
      <c r="B82" s="5" t="s">
        <v>135</v>
      </c>
      <c r="C82" s="1" t="s">
        <v>48</v>
      </c>
      <c r="D82" s="2" t="s">
        <v>142</v>
      </c>
      <c r="E82" s="11">
        <v>2266.77</v>
      </c>
      <c r="F82" s="11"/>
      <c r="G82" s="11">
        <v>498.69</v>
      </c>
      <c r="H82" s="11"/>
      <c r="I82" s="11"/>
      <c r="J82" s="11"/>
      <c r="K82" s="11">
        <v>600</v>
      </c>
      <c r="L82" s="11">
        <v>506.11</v>
      </c>
      <c r="M82" s="11"/>
      <c r="N82" s="12"/>
      <c r="O82" s="12"/>
      <c r="P82" s="12"/>
      <c r="Q82" s="12"/>
      <c r="R82" s="11"/>
      <c r="S82" s="12"/>
      <c r="T82" s="12">
        <v>-696.82</v>
      </c>
      <c r="U82" s="12"/>
      <c r="V82" s="11"/>
      <c r="W82" s="11"/>
      <c r="X82" s="12"/>
      <c r="Y82" s="11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>
        <v>-359.87</v>
      </c>
      <c r="AK82" s="12">
        <v>-81.96</v>
      </c>
      <c r="AL82" s="12">
        <f>SUM(T82)</f>
        <v>-696.82</v>
      </c>
      <c r="AM82" s="11">
        <v>2732.92</v>
      </c>
    </row>
    <row r="83" spans="1:39" ht="16.5" customHeight="1">
      <c r="A83" s="4">
        <v>110</v>
      </c>
      <c r="B83" s="5" t="s">
        <v>136</v>
      </c>
      <c r="C83" s="1" t="s">
        <v>48</v>
      </c>
      <c r="D83" s="2" t="s">
        <v>141</v>
      </c>
      <c r="E83" s="11">
        <v>3053.76</v>
      </c>
      <c r="F83" s="11"/>
      <c r="G83" s="11">
        <v>1832.26</v>
      </c>
      <c r="H83" s="11"/>
      <c r="I83" s="11"/>
      <c r="J83" s="11"/>
      <c r="K83" s="11">
        <v>600</v>
      </c>
      <c r="L83" s="11">
        <v>855</v>
      </c>
      <c r="M83" s="11"/>
      <c r="N83" s="12"/>
      <c r="O83" s="12"/>
      <c r="P83" s="12"/>
      <c r="Q83" s="12"/>
      <c r="R83" s="11"/>
      <c r="S83" s="12"/>
      <c r="T83" s="12">
        <v>-588.70000000000005</v>
      </c>
      <c r="U83" s="12"/>
      <c r="V83" s="11"/>
      <c r="W83" s="11"/>
      <c r="X83" s="12"/>
      <c r="Y83" s="11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>
        <v>-631.51</v>
      </c>
      <c r="AK83" s="12">
        <v>-483.62</v>
      </c>
      <c r="AL83" s="12">
        <f>SUM(T83)</f>
        <v>-588.70000000000005</v>
      </c>
      <c r="AM83" s="11">
        <v>4637.1899999999996</v>
      </c>
    </row>
    <row r="84" spans="1:39" ht="16.5" customHeight="1">
      <c r="A84" s="4">
        <v>264</v>
      </c>
      <c r="B84" s="5" t="s">
        <v>137</v>
      </c>
      <c r="C84" s="1" t="s">
        <v>97</v>
      </c>
      <c r="D84" s="2" t="s">
        <v>141</v>
      </c>
      <c r="E84" s="11">
        <v>1055.29</v>
      </c>
      <c r="F84" s="11"/>
      <c r="G84" s="11">
        <v>21.11</v>
      </c>
      <c r="H84" s="11"/>
      <c r="I84" s="11"/>
      <c r="J84" s="11">
        <f>(21.11+W84)</f>
        <v>29.75</v>
      </c>
      <c r="K84" s="11">
        <v>600</v>
      </c>
      <c r="L84" s="11"/>
      <c r="M84" s="11"/>
      <c r="N84" s="12"/>
      <c r="O84" s="12"/>
      <c r="P84" s="12">
        <v>-1.06</v>
      </c>
      <c r="Q84" s="12"/>
      <c r="R84" s="11"/>
      <c r="S84" s="12"/>
      <c r="T84" s="12"/>
      <c r="U84" s="12"/>
      <c r="V84" s="11"/>
      <c r="W84" s="11">
        <v>8.64</v>
      </c>
      <c r="X84" s="12"/>
      <c r="Y84" s="11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>
        <v>-88.49</v>
      </c>
      <c r="AK84" s="12">
        <v>0</v>
      </c>
      <c r="AL84" s="12">
        <f>SUM(P84)</f>
        <v>-1.06</v>
      </c>
      <c r="AM84" s="11">
        <v>1616.6</v>
      </c>
    </row>
    <row r="85" spans="1:39" ht="16.5" customHeight="1">
      <c r="A85" s="4">
        <v>261</v>
      </c>
      <c r="B85" s="5" t="s">
        <v>138</v>
      </c>
      <c r="C85" s="1" t="s">
        <v>45</v>
      </c>
      <c r="D85" s="1" t="s">
        <v>141</v>
      </c>
      <c r="E85" s="11">
        <v>3324.18</v>
      </c>
      <c r="F85" s="11"/>
      <c r="G85" s="11">
        <v>132.97</v>
      </c>
      <c r="H85" s="11"/>
      <c r="I85" s="11"/>
      <c r="J85" s="11"/>
      <c r="K85" s="11">
        <v>600</v>
      </c>
      <c r="L85" s="11"/>
      <c r="M85" s="11"/>
      <c r="N85" s="12"/>
      <c r="O85" s="12"/>
      <c r="P85" s="12">
        <v>-3.32</v>
      </c>
      <c r="Q85" s="12"/>
      <c r="R85" s="11"/>
      <c r="S85" s="12"/>
      <c r="T85" s="12"/>
      <c r="U85" s="12"/>
      <c r="V85" s="11"/>
      <c r="W85" s="11"/>
      <c r="X85" s="12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>
        <v>-380.28</v>
      </c>
      <c r="AK85" s="12">
        <v>-106.73</v>
      </c>
      <c r="AL85" s="12">
        <f>SUM(P85)</f>
        <v>-3.32</v>
      </c>
      <c r="AM85" s="11">
        <v>3566.82</v>
      </c>
    </row>
    <row r="86" spans="1:39" ht="16.5" customHeight="1">
      <c r="A86" s="4">
        <v>219</v>
      </c>
      <c r="B86" s="5" t="s">
        <v>139</v>
      </c>
      <c r="C86" s="1" t="s">
        <v>48</v>
      </c>
      <c r="D86" s="1" t="s">
        <v>143</v>
      </c>
      <c r="E86" s="11">
        <v>2158.83</v>
      </c>
      <c r="F86" s="11"/>
      <c r="G86" s="11">
        <v>345.41</v>
      </c>
      <c r="H86" s="11"/>
      <c r="I86" s="11"/>
      <c r="J86" s="11"/>
      <c r="K86" s="11">
        <v>600</v>
      </c>
      <c r="L86" s="11">
        <v>506.11</v>
      </c>
      <c r="M86" s="11"/>
      <c r="N86" s="12"/>
      <c r="O86" s="12"/>
      <c r="P86" s="12"/>
      <c r="Q86" s="12"/>
      <c r="R86" s="11"/>
      <c r="S86" s="12">
        <v>-21.59</v>
      </c>
      <c r="T86" s="12"/>
      <c r="U86" s="12"/>
      <c r="V86" s="11"/>
      <c r="W86" s="11"/>
      <c r="X86" s="12">
        <v>-30.8</v>
      </c>
      <c r="Y86" s="11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>
        <v>-331.13</v>
      </c>
      <c r="AK86" s="12">
        <v>-15.48</v>
      </c>
      <c r="AL86" s="12">
        <f>SUM(X86,S86)</f>
        <v>-52.39</v>
      </c>
      <c r="AM86" s="11">
        <v>3211.35</v>
      </c>
    </row>
    <row r="87" spans="1:39" ht="16.5" customHeight="1">
      <c r="E87" s="9" t="s">
        <v>151</v>
      </c>
      <c r="F87" s="9" t="s">
        <v>151</v>
      </c>
      <c r="G87" s="9" t="s">
        <v>151</v>
      </c>
      <c r="H87" s="9" t="s">
        <v>151</v>
      </c>
      <c r="I87" s="9" t="s">
        <v>151</v>
      </c>
      <c r="J87" s="9" t="s">
        <v>151</v>
      </c>
      <c r="K87" s="9" t="s">
        <v>151</v>
      </c>
      <c r="L87" s="9" t="s">
        <v>151</v>
      </c>
      <c r="M87" s="9" t="s">
        <v>151</v>
      </c>
      <c r="AJ87" s="10">
        <f>SUM(AJ2:AJ86)</f>
        <v>-34395.400000000016</v>
      </c>
      <c r="AK87" s="10">
        <f>SUM(AK2:AK86)</f>
        <v>-34915.35000000002</v>
      </c>
      <c r="AL87" s="10">
        <f>SUM(AL2:AL86)</f>
        <v>-95750.390000000029</v>
      </c>
      <c r="AM87" s="9">
        <f>SUM(AM2:AM86)</f>
        <v>281500.68999999989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  <ignoredErrors>
    <ignoredError sqref="AL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2019-09-03T18:27:03Z</cp:lastPrinted>
  <dcterms:created xsi:type="dcterms:W3CDTF">2019-09-03T16:48:17Z</dcterms:created>
  <dcterms:modified xsi:type="dcterms:W3CDTF">2019-09-03T18:27:45Z</dcterms:modified>
</cp:coreProperties>
</file>